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hanh\Documents\CRO\Analysis\"/>
    </mc:Choice>
  </mc:AlternateContent>
  <bookViews>
    <workbookView xWindow="0" yWindow="0" windowWidth="19110" windowHeight="6000" tabRatio="500"/>
  </bookViews>
  <sheets>
    <sheet name="Hypothesis &amp; Prioritisation" sheetId="6" r:id="rId1"/>
    <sheet name="Preview" sheetId="4" r:id="rId2"/>
    <sheet name="Results" sheetId="2" r:id="rId3"/>
    <sheet name="Conclusion" sheetId="5" r:id="rId4"/>
  </sheets>
  <calcPr calcId="152511"/>
</workbook>
</file>

<file path=xl/calcChain.xml><?xml version="1.0" encoding="utf-8"?>
<calcChain xmlns="http://schemas.openxmlformats.org/spreadsheetml/2006/main">
  <c r="C16" i="2" l="1"/>
  <c r="C19" i="2" s="1"/>
  <c r="C17" i="2"/>
  <c r="D66" i="2"/>
  <c r="E66" i="2"/>
  <c r="F66" i="2"/>
  <c r="G66" i="2"/>
  <c r="H66" i="2"/>
  <c r="C66" i="2"/>
  <c r="H71" i="2"/>
  <c r="G71" i="2"/>
  <c r="F71" i="2"/>
  <c r="E71" i="2"/>
  <c r="D71" i="2"/>
  <c r="C71" i="2"/>
  <c r="H67" i="2"/>
  <c r="G67" i="2"/>
  <c r="F67" i="2"/>
  <c r="E67" i="2"/>
  <c r="D67" i="2"/>
  <c r="C67" i="2"/>
  <c r="B67" i="2"/>
  <c r="D38" i="2"/>
  <c r="E38" i="2"/>
  <c r="F38" i="2"/>
  <c r="G38" i="2"/>
  <c r="H38" i="2"/>
  <c r="C38" i="2"/>
  <c r="B34" i="2"/>
  <c r="D34" i="2"/>
  <c r="E34" i="2"/>
  <c r="F34" i="2"/>
  <c r="G34" i="2"/>
  <c r="H34" i="2"/>
  <c r="C34" i="2"/>
  <c r="D33" i="2"/>
  <c r="E33" i="2"/>
  <c r="F33" i="2"/>
  <c r="G33" i="2"/>
  <c r="H33" i="2"/>
  <c r="C33" i="2"/>
  <c r="B1" i="2" l="1"/>
  <c r="F21" i="6"/>
  <c r="C2" i="5" l="1"/>
  <c r="B4" i="2" l="1"/>
  <c r="C84" i="2" l="1"/>
  <c r="D51" i="2"/>
  <c r="F51" i="2"/>
  <c r="H51" i="2"/>
  <c r="B51" i="2"/>
  <c r="D84" i="2"/>
  <c r="E51" i="2"/>
  <c r="F84" i="2"/>
  <c r="G84" i="2"/>
  <c r="H84" i="2"/>
  <c r="B84" i="2"/>
  <c r="E84" i="2"/>
  <c r="G51" i="2"/>
  <c r="C51" i="2"/>
  <c r="D17" i="2"/>
  <c r="G17" i="2"/>
  <c r="E17" i="2"/>
  <c r="F17" i="2"/>
  <c r="H17" i="2"/>
  <c r="B17" i="2"/>
  <c r="H95" i="2"/>
  <c r="G95" i="2"/>
  <c r="F95" i="2"/>
  <c r="E95" i="2"/>
  <c r="D95" i="2"/>
  <c r="C95" i="2"/>
  <c r="B95" i="2"/>
  <c r="H83" i="2"/>
  <c r="H86" i="2" s="1"/>
  <c r="G83" i="2"/>
  <c r="G86" i="2" s="1"/>
  <c r="F83" i="2"/>
  <c r="F86" i="2" s="1"/>
  <c r="E83" i="2"/>
  <c r="E86" i="2" s="1"/>
  <c r="D83" i="2"/>
  <c r="D86" i="2" s="1"/>
  <c r="C83" i="2"/>
  <c r="C86" i="2" s="1"/>
  <c r="B83" i="2"/>
  <c r="I81" i="2"/>
  <c r="B86" i="2" l="1"/>
  <c r="F99" i="2"/>
  <c r="H99" i="2"/>
  <c r="C99" i="2"/>
  <c r="E99" i="2"/>
  <c r="G99" i="2"/>
  <c r="D99" i="2"/>
  <c r="B96" i="2"/>
  <c r="B97" i="2" s="1"/>
  <c r="B103" i="2" s="1"/>
  <c r="B102" i="2" l="1"/>
  <c r="B104" i="2"/>
  <c r="H62" i="2" l="1"/>
  <c r="G62" i="2"/>
  <c r="F62" i="2"/>
  <c r="E62" i="2"/>
  <c r="D62" i="2"/>
  <c r="C62" i="2"/>
  <c r="B62" i="2"/>
  <c r="H50" i="2"/>
  <c r="H53" i="2" s="1"/>
  <c r="G50" i="2"/>
  <c r="G53" i="2" s="1"/>
  <c r="F50" i="2"/>
  <c r="F53" i="2" s="1"/>
  <c r="E50" i="2"/>
  <c r="E53" i="2" s="1"/>
  <c r="D50" i="2"/>
  <c r="D53" i="2" s="1"/>
  <c r="C50" i="2"/>
  <c r="C53" i="2" s="1"/>
  <c r="B50" i="2"/>
  <c r="I48" i="2"/>
  <c r="H54" i="2" s="1"/>
  <c r="H28" i="2"/>
  <c r="G28" i="2"/>
  <c r="F28" i="2"/>
  <c r="E28" i="2"/>
  <c r="D28" i="2"/>
  <c r="C28" i="2"/>
  <c r="B28" i="2"/>
  <c r="H16" i="2"/>
  <c r="H19" i="2" s="1"/>
  <c r="G16" i="2"/>
  <c r="G19" i="2" s="1"/>
  <c r="F16" i="2"/>
  <c r="F19" i="2" s="1"/>
  <c r="E16" i="2"/>
  <c r="E19" i="2" s="1"/>
  <c r="D16" i="2"/>
  <c r="D19" i="2" s="1"/>
  <c r="B16" i="2"/>
  <c r="I14" i="2"/>
  <c r="H20" i="2" l="1"/>
  <c r="C20" i="2"/>
  <c r="H64" i="2"/>
  <c r="H68" i="2"/>
  <c r="H69" i="2"/>
  <c r="G69" i="2"/>
  <c r="G64" i="2"/>
  <c r="G68" i="2"/>
  <c r="F68" i="2"/>
  <c r="F64" i="2"/>
  <c r="F69" i="2"/>
  <c r="E69" i="2"/>
  <c r="E68" i="2"/>
  <c r="E64" i="2"/>
  <c r="D69" i="2"/>
  <c r="D64" i="2"/>
  <c r="D68" i="2"/>
  <c r="C69" i="2"/>
  <c r="C68" i="2"/>
  <c r="C64" i="2"/>
  <c r="D72" i="2"/>
  <c r="F70" i="2"/>
  <c r="E72" i="2"/>
  <c r="G70" i="2"/>
  <c r="B68" i="2"/>
  <c r="B69" i="2"/>
  <c r="G72" i="2"/>
  <c r="C70" i="2"/>
  <c r="E70" i="2"/>
  <c r="H70" i="2"/>
  <c r="H72" i="2"/>
  <c r="C72" i="2"/>
  <c r="D70" i="2"/>
  <c r="F72" i="2"/>
  <c r="H35" i="2"/>
  <c r="H36" i="2"/>
  <c r="D35" i="2"/>
  <c r="D36" i="2"/>
  <c r="E35" i="2"/>
  <c r="E36" i="2"/>
  <c r="F36" i="2"/>
  <c r="F35" i="2"/>
  <c r="G36" i="2"/>
  <c r="G35" i="2"/>
  <c r="C35" i="2"/>
  <c r="C36" i="2"/>
  <c r="H39" i="2"/>
  <c r="C39" i="2"/>
  <c r="E37" i="2"/>
  <c r="D29" i="2"/>
  <c r="D31" i="2" s="1"/>
  <c r="F29" i="2"/>
  <c r="F31" i="2" s="1"/>
  <c r="E39" i="2"/>
  <c r="C29" i="2"/>
  <c r="C31" i="2" s="1"/>
  <c r="D37" i="2"/>
  <c r="F37" i="2"/>
  <c r="E29" i="2"/>
  <c r="E31" i="2" s="1"/>
  <c r="D39" i="2"/>
  <c r="G37" i="2"/>
  <c r="B35" i="2"/>
  <c r="H37" i="2"/>
  <c r="B36" i="2"/>
  <c r="G29" i="2"/>
  <c r="G31" i="2" s="1"/>
  <c r="F39" i="2"/>
  <c r="C37" i="2"/>
  <c r="H29" i="2"/>
  <c r="H31" i="2" s="1"/>
  <c r="G39" i="2"/>
  <c r="B53" i="2"/>
  <c r="H73" i="2"/>
  <c r="C73" i="2"/>
  <c r="D73" i="2"/>
  <c r="G73" i="2"/>
  <c r="E73" i="2"/>
  <c r="F73" i="2"/>
  <c r="E40" i="2"/>
  <c r="C40" i="2"/>
  <c r="F40" i="2"/>
  <c r="H40" i="2"/>
  <c r="D40" i="2"/>
  <c r="G40" i="2"/>
  <c r="B19" i="2"/>
  <c r="H30" i="2"/>
  <c r="H32" i="2" s="1"/>
  <c r="H44" i="2" s="1"/>
  <c r="D63" i="2"/>
  <c r="D65" i="2" s="1"/>
  <c r="D76" i="2" s="1"/>
  <c r="G96" i="2"/>
  <c r="G97" i="2" s="1"/>
  <c r="F96" i="2"/>
  <c r="F97" i="2" s="1"/>
  <c r="H96" i="2"/>
  <c r="H97" i="2" s="1"/>
  <c r="E96" i="2"/>
  <c r="E97" i="2" s="1"/>
  <c r="C96" i="2"/>
  <c r="C97" i="2" s="1"/>
  <c r="D96" i="2"/>
  <c r="D97" i="2" s="1"/>
  <c r="F54" i="2"/>
  <c r="F87" i="2"/>
  <c r="E87" i="2"/>
  <c r="B87" i="2"/>
  <c r="H87" i="2"/>
  <c r="D87" i="2"/>
  <c r="C87" i="2"/>
  <c r="G87" i="2"/>
  <c r="B54" i="2"/>
  <c r="H55" i="2" s="1"/>
  <c r="H56" i="2" s="1"/>
  <c r="H57" i="2" s="1"/>
  <c r="H58" i="2" s="1"/>
  <c r="H60" i="2" s="1"/>
  <c r="B63" i="2"/>
  <c r="B65" i="2" s="1"/>
  <c r="B76" i="2" s="1"/>
  <c r="H63" i="2"/>
  <c r="H65" i="2" s="1"/>
  <c r="H77" i="2" s="1"/>
  <c r="F63" i="2"/>
  <c r="F65" i="2" s="1"/>
  <c r="F78" i="2" s="1"/>
  <c r="G63" i="2"/>
  <c r="G65" i="2" s="1"/>
  <c r="G77" i="2" s="1"/>
  <c r="E20" i="2"/>
  <c r="F20" i="2"/>
  <c r="G20" i="2"/>
  <c r="B30" i="2"/>
  <c r="B32" i="2" s="1"/>
  <c r="B45" i="2" s="1"/>
  <c r="B20" i="2"/>
  <c r="D20" i="2"/>
  <c r="G54" i="2"/>
  <c r="E63" i="2"/>
  <c r="E65" i="2" s="1"/>
  <c r="C54" i="2"/>
  <c r="F30" i="2"/>
  <c r="F32" i="2" s="1"/>
  <c r="D54" i="2"/>
  <c r="E30" i="2"/>
  <c r="E32" i="2" s="1"/>
  <c r="G30" i="2"/>
  <c r="G32" i="2" s="1"/>
  <c r="E54" i="2"/>
  <c r="C63" i="2"/>
  <c r="C65" i="2" s="1"/>
  <c r="C30" i="2"/>
  <c r="C32" i="2" s="1"/>
  <c r="D30" i="2"/>
  <c r="D32" i="2" s="1"/>
  <c r="C21" i="2" l="1"/>
  <c r="C22" i="2" s="1"/>
  <c r="C23" i="2" s="1"/>
  <c r="D77" i="2"/>
  <c r="D78" i="2"/>
  <c r="H45" i="2"/>
  <c r="H43" i="2"/>
  <c r="G76" i="2"/>
  <c r="C55" i="2"/>
  <c r="C56" i="2" s="1"/>
  <c r="C57" i="2" s="1"/>
  <c r="C58" i="2" s="1"/>
  <c r="C60" i="2" s="1"/>
  <c r="F55" i="2"/>
  <c r="F56" i="2" s="1"/>
  <c r="F57" i="2" s="1"/>
  <c r="F59" i="2" s="1"/>
  <c r="C104" i="2"/>
  <c r="C103" i="2"/>
  <c r="C102" i="2"/>
  <c r="G55" i="2"/>
  <c r="G56" i="2" s="1"/>
  <c r="G57" i="2" s="1"/>
  <c r="G59" i="2" s="1"/>
  <c r="E103" i="2"/>
  <c r="E102" i="2"/>
  <c r="E104" i="2"/>
  <c r="H88" i="2"/>
  <c r="H89" i="2" s="1"/>
  <c r="H90" i="2" s="1"/>
  <c r="H104" i="2"/>
  <c r="H103" i="2"/>
  <c r="H102" i="2"/>
  <c r="F102" i="2"/>
  <c r="F104" i="2"/>
  <c r="F103" i="2"/>
  <c r="G88" i="2"/>
  <c r="G89" i="2" s="1"/>
  <c r="G90" i="2" s="1"/>
  <c r="D55" i="2"/>
  <c r="D56" i="2" s="1"/>
  <c r="D57" i="2" s="1"/>
  <c r="D58" i="2" s="1"/>
  <c r="D60" i="2" s="1"/>
  <c r="E88" i="2"/>
  <c r="E89" i="2" s="1"/>
  <c r="E90" i="2" s="1"/>
  <c r="G103" i="2"/>
  <c r="G102" i="2"/>
  <c r="G104" i="2"/>
  <c r="D102" i="2"/>
  <c r="D103" i="2"/>
  <c r="D104" i="2"/>
  <c r="C88" i="2"/>
  <c r="C89" i="2" s="1"/>
  <c r="C90" i="2" s="1"/>
  <c r="E55" i="2"/>
  <c r="E56" i="2" s="1"/>
  <c r="E57" i="2" s="1"/>
  <c r="E58" i="2" s="1"/>
  <c r="E60" i="2" s="1"/>
  <c r="D88" i="2"/>
  <c r="D89" i="2" s="1"/>
  <c r="D90" i="2" s="1"/>
  <c r="F88" i="2"/>
  <c r="F89" i="2" s="1"/>
  <c r="F90" i="2" s="1"/>
  <c r="H59" i="2"/>
  <c r="G78" i="2"/>
  <c r="D21" i="2"/>
  <c r="D22" i="2" s="1"/>
  <c r="D23" i="2" s="1"/>
  <c r="D25" i="2" s="1"/>
  <c r="F21" i="2"/>
  <c r="F22" i="2" s="1"/>
  <c r="F23" i="2" s="1"/>
  <c r="F25" i="2" s="1"/>
  <c r="B77" i="2"/>
  <c r="F77" i="2"/>
  <c r="F76" i="2"/>
  <c r="B78" i="2"/>
  <c r="H78" i="2"/>
  <c r="H76" i="2"/>
  <c r="G21" i="2"/>
  <c r="G22" i="2" s="1"/>
  <c r="G23" i="2" s="1"/>
  <c r="G25" i="2" s="1"/>
  <c r="B44" i="2"/>
  <c r="B43" i="2"/>
  <c r="H21" i="2"/>
  <c r="H22" i="2" s="1"/>
  <c r="H23" i="2" s="1"/>
  <c r="E21" i="2"/>
  <c r="E22" i="2" s="1"/>
  <c r="E23" i="2" s="1"/>
  <c r="G45" i="2"/>
  <c r="G43" i="2"/>
  <c r="G44" i="2"/>
  <c r="E44" i="2"/>
  <c r="E45" i="2"/>
  <c r="E43" i="2"/>
  <c r="C44" i="2"/>
  <c r="C45" i="2"/>
  <c r="C43" i="2"/>
  <c r="D44" i="2"/>
  <c r="D45" i="2"/>
  <c r="D43" i="2"/>
  <c r="E76" i="2"/>
  <c r="E77" i="2"/>
  <c r="E78" i="2"/>
  <c r="F44" i="2"/>
  <c r="F43" i="2"/>
  <c r="F45" i="2"/>
  <c r="C78" i="2"/>
  <c r="C76" i="2"/>
  <c r="C77" i="2"/>
  <c r="C25" i="2" l="1"/>
  <c r="C24" i="2"/>
  <c r="C26" i="2" s="1"/>
  <c r="E59" i="2"/>
  <c r="D59" i="2"/>
  <c r="C59" i="2"/>
  <c r="F58" i="2"/>
  <c r="F60" i="2" s="1"/>
  <c r="F91" i="2"/>
  <c r="F93" i="2" s="1"/>
  <c r="F92" i="2"/>
  <c r="D91" i="2"/>
  <c r="D93" i="2" s="1"/>
  <c r="D92" i="2"/>
  <c r="E91" i="2"/>
  <c r="E93" i="2" s="1"/>
  <c r="E92" i="2"/>
  <c r="C91" i="2"/>
  <c r="C93" i="2" s="1"/>
  <c r="C92" i="2"/>
  <c r="H92" i="2"/>
  <c r="H91" i="2"/>
  <c r="H93" i="2" s="1"/>
  <c r="G58" i="2"/>
  <c r="G60" i="2" s="1"/>
  <c r="G91" i="2"/>
  <c r="G93" i="2" s="1"/>
  <c r="G92" i="2"/>
  <c r="F24" i="2"/>
  <c r="F26" i="2" s="1"/>
  <c r="D24" i="2"/>
  <c r="D26" i="2" s="1"/>
  <c r="G24" i="2"/>
  <c r="G26" i="2" s="1"/>
  <c r="E25" i="2"/>
  <c r="E24" i="2"/>
  <c r="E26" i="2" s="1"/>
  <c r="H25" i="2"/>
  <c r="H24" i="2"/>
  <c r="H26" i="2" s="1"/>
</calcChain>
</file>

<file path=xl/sharedStrings.xml><?xml version="1.0" encoding="utf-8"?>
<sst xmlns="http://schemas.openxmlformats.org/spreadsheetml/2006/main" count="143" uniqueCount="70">
  <si>
    <t>Name</t>
  </si>
  <si>
    <t>Revenue</t>
  </si>
  <si>
    <t>V1</t>
  </si>
  <si>
    <t>V2</t>
  </si>
  <si>
    <t>V3</t>
  </si>
  <si>
    <t>V4</t>
  </si>
  <si>
    <t>V5</t>
  </si>
  <si>
    <t>V6</t>
  </si>
  <si>
    <t>Control</t>
  </si>
  <si>
    <t>Total</t>
  </si>
  <si>
    <t>Visitors</t>
  </si>
  <si>
    <t>Conversion Rate</t>
  </si>
  <si>
    <t>Conversions (within Variation)</t>
  </si>
  <si>
    <t>Number of Test Days</t>
  </si>
  <si>
    <t>Average Order Value</t>
  </si>
  <si>
    <t>Conversions (Total Visitors)</t>
  </si>
  <si>
    <t>Additional Conversions against Control</t>
  </si>
  <si>
    <t>Conversions per Day</t>
  </si>
  <si>
    <t>Additional Conversions per Year</t>
  </si>
  <si>
    <t>Additional Revenue per Year</t>
  </si>
  <si>
    <t>Additional Conversions per Month</t>
  </si>
  <si>
    <t>Additional Revenue per Month</t>
  </si>
  <si>
    <t>Standard Error</t>
  </si>
  <si>
    <t>Z-Score</t>
  </si>
  <si>
    <t>P-Value</t>
  </si>
  <si>
    <t>Siginificant At</t>
  </si>
  <si>
    <t>90% Confidence</t>
  </si>
  <si>
    <t>95% Confidence</t>
  </si>
  <si>
    <t>99% Confidence</t>
  </si>
  <si>
    <t>GA</t>
  </si>
  <si>
    <t>Sessions</t>
  </si>
  <si>
    <t>Date Start</t>
  </si>
  <si>
    <t>Date End</t>
  </si>
  <si>
    <t>Days</t>
  </si>
  <si>
    <t>Original</t>
  </si>
  <si>
    <t>Convert.com</t>
  </si>
  <si>
    <t>Observer Power</t>
  </si>
  <si>
    <t>A/B Test Calculator Link</t>
  </si>
  <si>
    <t>[Conclusion Text Here]</t>
  </si>
  <si>
    <t>Conclusion</t>
  </si>
  <si>
    <t>Primary Goal Results (if not Reach Order)</t>
  </si>
  <si>
    <t>Task Name</t>
  </si>
  <si>
    <t>Hypothesis</t>
  </si>
  <si>
    <t>Prioritisation</t>
  </si>
  <si>
    <t>Above the fold?</t>
  </si>
  <si>
    <t>Noticeable within 5 sec? (2 or 0)</t>
  </si>
  <si>
    <t>Adding or removing an element? (2 or 0)</t>
  </si>
  <si>
    <t>Designed to increase user motivation?</t>
  </si>
  <si>
    <t>Running on high traffic page(s)?</t>
  </si>
  <si>
    <t>Addressing an issue discovered via user testing/session recordings?</t>
  </si>
  <si>
    <t>Addressing an issue discovered via qualitative feedback (surveys, polls, interviews)?</t>
  </si>
  <si>
    <t>Addressing insights found via Google Analytics?</t>
  </si>
  <si>
    <t>Supported by heuristics, mouse tracking heat maps or eye tracking?</t>
  </si>
  <si>
    <t>Expected uplift (3 high uplift, 2 medium uplift, 1 low uplift)</t>
  </si>
  <si>
    <t>Complexity of development (3 low complexity, 2 middle complexity, 1 high complexity)</t>
  </si>
  <si>
    <t>Internal desire at eSpares (very high 4 points, high 3 points, medium 2 points, low 1 points)</t>
  </si>
  <si>
    <t>RESULT</t>
  </si>
  <si>
    <t>Tails (1 tailed / 2 tailed)</t>
  </si>
  <si>
    <t>Confidence level (90 / 95 / 99)</t>
  </si>
  <si>
    <t>Uplift</t>
  </si>
  <si>
    <t>Power Input</t>
  </si>
  <si>
    <t>Positive?</t>
  </si>
  <si>
    <t>Confidence Level</t>
  </si>
  <si>
    <t>Z Table Values for 1 Tail</t>
  </si>
  <si>
    <t>Z Table Values for 2 Tails</t>
  </si>
  <si>
    <t>Standard Error Difference (against Control)</t>
  </si>
  <si>
    <t>Z-Score (New)</t>
  </si>
  <si>
    <t>Z-Critical</t>
  </si>
  <si>
    <t>Lower</t>
  </si>
  <si>
    <t>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</si>
</sst>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.00"/>
    <numFmt numFmtId="167" formatCode="0.000000000"/>
  </numFmts>
  <fonts count="11" x14ac:knownFonts="1">
    <font>
      <sz val="11"/>
      <color rgb="FF000000"/>
      <name val="Calibri"/>
      <family val="2"/>
    </font>
    <font>
      <sz val="11"/>
      <color rgb="FF0061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0"/>
      <color rgb="FF000000"/>
      <name val="Roboto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D9E1F2"/>
        <bgColor rgb="FFFFFFFF"/>
      </patternFill>
    </fill>
    <fill>
      <patternFill patternType="solid">
        <fgColor rgb="FFFBE3D5"/>
        <bgColor rgb="FFFFFFFF"/>
      </patternFill>
    </fill>
    <fill>
      <patternFill patternType="solid">
        <fgColor rgb="FFE1EFD8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FFD964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BE3D5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CC"/>
      </patternFill>
    </fill>
    <fill>
      <patternFill patternType="solid">
        <fgColor rgb="FFF3F3F3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</borders>
  <cellStyleXfs count="11">
    <xf numFmtId="0" fontId="0" fillId="0" borderId="0"/>
    <xf numFmtId="9" fontId="4" fillId="0" borderId="0" applyFont="0" applyFill="0" applyBorder="0" applyAlignment="0" applyProtection="0"/>
    <xf numFmtId="0" fontId="1" fillId="2" borderId="1" applyNumberFormat="0" applyBorder="0" applyAlignment="0" applyProtection="0"/>
    <xf numFmtId="0" fontId="4" fillId="0" borderId="16"/>
    <xf numFmtId="0" fontId="4" fillId="0" borderId="16"/>
    <xf numFmtId="9" fontId="4" fillId="0" borderId="16" applyFont="0" applyFill="0" applyBorder="0" applyAlignment="0" applyProtection="0"/>
    <xf numFmtId="0" fontId="1" fillId="3" borderId="16" applyNumberFormat="0" applyBorder="0" applyAlignment="0" applyProtection="0"/>
    <xf numFmtId="0" fontId="5" fillId="0" borderId="16" applyNumberFormat="0" applyFill="0" applyBorder="0" applyAlignment="0" applyProtection="0"/>
    <xf numFmtId="0" fontId="4" fillId="0" borderId="16"/>
    <xf numFmtId="0" fontId="4" fillId="0" borderId="16"/>
    <xf numFmtId="0" fontId="4" fillId="14" borderId="21" applyNumberFormat="0" applyFont="0" applyAlignment="0" applyProtection="0"/>
  </cellStyleXfs>
  <cellXfs count="74">
    <xf numFmtId="0" fontId="0" fillId="0" borderId="0" xfId="0"/>
    <xf numFmtId="0" fontId="0" fillId="0" borderId="2" xfId="0" applyBorder="1" applyAlignment="1">
      <alignment vertical="center" wrapText="1"/>
    </xf>
    <xf numFmtId="1" fontId="0" fillId="0" borderId="2" xfId="1" applyNumberFormat="1" applyFon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" fontId="0" fillId="0" borderId="2" xfId="0" applyNumberFormat="1" applyBorder="1" applyAlignment="1">
      <alignment vertical="center" wrapText="1"/>
    </xf>
    <xf numFmtId="1" fontId="2" fillId="0" borderId="2" xfId="0" applyNumberFormat="1" applyFont="1" applyBorder="1" applyAlignment="1">
      <alignment vertical="center" wrapText="1"/>
    </xf>
    <xf numFmtId="0" fontId="1" fillId="3" borderId="3" xfId="2" applyFill="1" applyBorder="1" applyAlignment="1">
      <alignment vertical="center" wrapText="1"/>
    </xf>
    <xf numFmtId="10" fontId="1" fillId="3" borderId="3" xfId="2" applyNumberForma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164" fontId="0" fillId="5" borderId="5" xfId="0" applyNumberFormat="1" applyFill="1" applyBorder="1" applyAlignment="1">
      <alignment vertical="center" wrapText="1"/>
    </xf>
    <xf numFmtId="0" fontId="0" fillId="6" borderId="6" xfId="0" applyFill="1" applyBorder="1" applyAlignment="1">
      <alignment vertical="center" wrapText="1"/>
    </xf>
    <xf numFmtId="1" fontId="0" fillId="6" borderId="6" xfId="0" applyNumberFormat="1" applyFill="1" applyBorder="1" applyAlignment="1">
      <alignment vertical="center" wrapText="1"/>
    </xf>
    <xf numFmtId="164" fontId="1" fillId="3" borderId="3" xfId="2" applyNumberFormat="1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  <xf numFmtId="0" fontId="0" fillId="8" borderId="8" xfId="0" applyFill="1" applyBorder="1"/>
    <xf numFmtId="0" fontId="0" fillId="9" borderId="9" xfId="0" applyFill="1" applyBorder="1" applyAlignment="1">
      <alignment vertical="center" wrapText="1"/>
    </xf>
    <xf numFmtId="164" fontId="0" fillId="9" borderId="9" xfId="0" applyNumberFormat="1" applyFill="1" applyBorder="1" applyAlignment="1">
      <alignment vertical="center" wrapText="1"/>
    </xf>
    <xf numFmtId="0" fontId="3" fillId="0" borderId="2" xfId="0" applyFont="1" applyBorder="1"/>
    <xf numFmtId="10" fontId="0" fillId="0" borderId="2" xfId="0" applyNumberFormat="1" applyBorder="1"/>
    <xf numFmtId="0" fontId="0" fillId="0" borderId="2" xfId="0" applyBorder="1"/>
    <xf numFmtId="0" fontId="0" fillId="0" borderId="2" xfId="0" applyBorder="1"/>
    <xf numFmtId="0" fontId="0" fillId="10" borderId="10" xfId="0" applyFill="1" applyBorder="1" applyAlignment="1">
      <alignment vertical="center" wrapText="1"/>
    </xf>
    <xf numFmtId="164" fontId="0" fillId="10" borderId="10" xfId="0" applyNumberForma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9" borderId="9" xfId="0" applyFont="1" applyFill="1" applyBorder="1" applyAlignment="1">
      <alignment vertical="center" wrapText="1"/>
    </xf>
    <xf numFmtId="0" fontId="0" fillId="11" borderId="12" xfId="0" applyFill="1" applyBorder="1"/>
    <xf numFmtId="0" fontId="0" fillId="12" borderId="13" xfId="0" applyFill="1" applyBorder="1"/>
    <xf numFmtId="3" fontId="1" fillId="3" borderId="3" xfId="2" applyNumberFormat="1" applyFill="1" applyBorder="1" applyAlignment="1">
      <alignment vertical="center" wrapText="1"/>
    </xf>
    <xf numFmtId="0" fontId="0" fillId="0" borderId="2" xfId="0" applyBorder="1"/>
    <xf numFmtId="0" fontId="3" fillId="0" borderId="0" xfId="0" applyFont="1"/>
    <xf numFmtId="0" fontId="0" fillId="11" borderId="16" xfId="0" applyFill="1" applyBorder="1"/>
    <xf numFmtId="0" fontId="0" fillId="13" borderId="16" xfId="0" applyFill="1" applyBorder="1"/>
    <xf numFmtId="1" fontId="0" fillId="13" borderId="16" xfId="0" applyNumberFormat="1" applyFill="1" applyBorder="1"/>
    <xf numFmtId="14" fontId="1" fillId="3" borderId="16" xfId="6" applyNumberFormat="1" applyBorder="1"/>
    <xf numFmtId="0" fontId="0" fillId="0" borderId="16" xfId="0" applyBorder="1"/>
    <xf numFmtId="0" fontId="0" fillId="4" borderId="9" xfId="0" applyFill="1" applyBorder="1" applyAlignment="1">
      <alignment vertical="center" wrapText="1"/>
    </xf>
    <xf numFmtId="10" fontId="0" fillId="0" borderId="9" xfId="0" applyNumberFormat="1" applyBorder="1"/>
    <xf numFmtId="0" fontId="0" fillId="4" borderId="17" xfId="0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1" fontId="0" fillId="0" borderId="11" xfId="1" applyNumberFormat="1" applyFont="1" applyBorder="1" applyAlignment="1">
      <alignment vertical="center" wrapText="1"/>
    </xf>
    <xf numFmtId="164" fontId="1" fillId="3" borderId="20" xfId="2" applyNumberFormat="1" applyFill="1" applyBorder="1" applyAlignment="1">
      <alignment vertical="center" wrapText="1"/>
    </xf>
    <xf numFmtId="0" fontId="6" fillId="14" borderId="21" xfId="10" applyFont="1"/>
    <xf numFmtId="1" fontId="4" fillId="0" borderId="19" xfId="5" applyNumberFormat="1" applyBorder="1"/>
    <xf numFmtId="0" fontId="1" fillId="3" borderId="15" xfId="2" applyFill="1" applyBorder="1"/>
    <xf numFmtId="0" fontId="1" fillId="3" borderId="14" xfId="2" applyFill="1" applyBorder="1" applyAlignment="1">
      <alignment wrapText="1"/>
    </xf>
    <xf numFmtId="0" fontId="1" fillId="3" borderId="14" xfId="2" applyFill="1" applyBorder="1"/>
    <xf numFmtId="0" fontId="0" fillId="0" borderId="0" xfId="0" applyAlignment="1">
      <alignment horizontal="left" vertical="top" wrapText="1"/>
    </xf>
    <xf numFmtId="0" fontId="6" fillId="14" borderId="21" xfId="10" applyFont="1"/>
    <xf numFmtId="0" fontId="6" fillId="14" borderId="19" xfId="1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left" vertical="top" wrapText="1"/>
    </xf>
    <xf numFmtId="0" fontId="7" fillId="15" borderId="19" xfId="0" applyFont="1" applyFill="1" applyBorder="1" applyAlignment="1">
      <alignment horizontal="left" vertical="center" wrapText="1"/>
    </xf>
    <xf numFmtId="0" fontId="7" fillId="15" borderId="22" xfId="0" applyFont="1" applyFill="1" applyBorder="1" applyAlignment="1">
      <alignment horizontal="left" vertical="center" wrapText="1"/>
    </xf>
    <xf numFmtId="0" fontId="0" fillId="0" borderId="19" xfId="0" applyBorder="1"/>
    <xf numFmtId="0" fontId="7" fillId="14" borderId="25" xfId="10" applyFont="1" applyBorder="1" applyAlignment="1">
      <alignment horizontal="center" vertical="center" wrapText="1"/>
    </xf>
    <xf numFmtId="0" fontId="7" fillId="14" borderId="26" xfId="10" applyFont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left" vertical="top" wrapText="1"/>
    </xf>
    <xf numFmtId="0" fontId="7" fillId="15" borderId="22" xfId="0" applyFont="1" applyFill="1" applyBorder="1" applyAlignment="1">
      <alignment horizontal="left" vertical="top" wrapText="1"/>
    </xf>
    <xf numFmtId="0" fontId="8" fillId="0" borderId="19" xfId="0" applyFont="1" applyBorder="1" applyAlignment="1">
      <alignment horizontal="right"/>
    </xf>
    <xf numFmtId="0" fontId="9" fillId="0" borderId="19" xfId="0" applyFont="1" applyBorder="1" applyAlignment="1">
      <alignment horizontal="left"/>
    </xf>
    <xf numFmtId="9" fontId="9" fillId="0" borderId="19" xfId="0" applyNumberFormat="1" applyFont="1" applyBorder="1" applyAlignment="1">
      <alignment horizontal="left"/>
    </xf>
    <xf numFmtId="0" fontId="0" fillId="0" borderId="9" xfId="0" applyBorder="1"/>
    <xf numFmtId="0" fontId="0" fillId="0" borderId="2" xfId="0" applyBorder="1" applyAlignment="1">
      <alignment vertical="top"/>
    </xf>
    <xf numFmtId="10" fontId="0" fillId="0" borderId="9" xfId="0" applyNumberFormat="1" applyBorder="1" applyAlignment="1">
      <alignment vertical="top"/>
    </xf>
    <xf numFmtId="0" fontId="0" fillId="0" borderId="9" xfId="0" applyBorder="1" applyAlignment="1">
      <alignment vertical="top"/>
    </xf>
    <xf numFmtId="0" fontId="10" fillId="0" borderId="16" xfId="0" applyFont="1" applyBorder="1" applyAlignment="1">
      <alignment horizontal="right"/>
    </xf>
    <xf numFmtId="10" fontId="10" fillId="0" borderId="16" xfId="1" applyNumberFormat="1" applyFont="1" applyBorder="1" applyAlignment="1">
      <alignment horizontal="left"/>
    </xf>
    <xf numFmtId="167" fontId="0" fillId="0" borderId="2" xfId="0" applyNumberFormat="1" applyBorder="1" applyAlignment="1">
      <alignment vertical="top"/>
    </xf>
    <xf numFmtId="167" fontId="0" fillId="0" borderId="9" xfId="0" applyNumberFormat="1" applyBorder="1" applyAlignment="1">
      <alignment vertical="top"/>
    </xf>
    <xf numFmtId="0" fontId="0" fillId="0" borderId="16" xfId="0" applyBorder="1"/>
    <xf numFmtId="0" fontId="0" fillId="0" borderId="9" xfId="0" applyBorder="1" applyAlignment="1">
      <alignment vertical="center" wrapText="1"/>
    </xf>
  </cellXfs>
  <cellStyles count="11">
    <cellStyle name="Good" xfId="2" builtinId="26" customBuiltin="1"/>
    <cellStyle name="Good 2" xfId="6"/>
    <cellStyle name="Hyperlink 2" xfId="7"/>
    <cellStyle name="Normal" xfId="0" builtinId="0" customBuiltin="1"/>
    <cellStyle name="Normal 2" xfId="3"/>
    <cellStyle name="Normal 3" xfId="4"/>
    <cellStyle name="Normal 4" xfId="8"/>
    <cellStyle name="Normal 6" xfId="9"/>
    <cellStyle name="Note" xfId="10" builtinId="10"/>
    <cellStyle name="Percent" xfId="1" builtinId="5" customBuiltin="1"/>
    <cellStyle name="Percent 2" xfId="5"/>
  </cellStyles>
  <dxfs count="9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007F00"/>
      </font>
      <fill>
        <patternFill patternType="solid">
          <bgColor rgb="FF66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7F7F00"/>
      </font>
      <fill>
        <patternFill patternType="solid">
          <bgColor rgb="FFFFFF66"/>
        </patternFill>
      </fill>
    </dxf>
    <dxf>
      <font>
        <color rgb="FF007F00"/>
      </font>
      <fill>
        <patternFill patternType="solid">
          <bgColor rgb="FF66FF66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tabSelected="1" workbookViewId="0">
      <selection activeCell="B3" sqref="B3:F3"/>
    </sheetView>
  </sheetViews>
  <sheetFormatPr defaultRowHeight="15" x14ac:dyDescent="0.25"/>
  <cols>
    <col min="5" max="5" width="49.7109375" customWidth="1"/>
    <col min="6" max="6" width="11.28515625" customWidth="1"/>
  </cols>
  <sheetData>
    <row r="2" spans="2:6" x14ac:dyDescent="0.25">
      <c r="B2" s="49" t="s">
        <v>41</v>
      </c>
      <c r="C2" s="49"/>
      <c r="D2" s="49"/>
      <c r="E2" s="49"/>
      <c r="F2" s="49"/>
    </row>
    <row r="3" spans="2:6" x14ac:dyDescent="0.25">
      <c r="B3" s="50"/>
      <c r="C3" s="51"/>
      <c r="D3" s="51"/>
      <c r="E3" s="51"/>
      <c r="F3" s="52"/>
    </row>
    <row r="5" spans="2:6" x14ac:dyDescent="0.25">
      <c r="B5" s="49" t="s">
        <v>42</v>
      </c>
      <c r="C5" s="49"/>
      <c r="D5" s="49"/>
      <c r="E5" s="49"/>
      <c r="F5" s="49"/>
    </row>
    <row r="6" spans="2:6" x14ac:dyDescent="0.25">
      <c r="B6" s="53"/>
      <c r="C6" s="53"/>
      <c r="D6" s="53"/>
      <c r="E6" s="53"/>
      <c r="F6" s="53"/>
    </row>
    <row r="8" spans="2:6" x14ac:dyDescent="0.25">
      <c r="B8" s="49" t="s">
        <v>43</v>
      </c>
      <c r="C8" s="49"/>
      <c r="D8" s="49"/>
      <c r="E8" s="49"/>
      <c r="F8" s="49"/>
    </row>
    <row r="9" spans="2:6" x14ac:dyDescent="0.25">
      <c r="B9" s="54" t="s">
        <v>44</v>
      </c>
      <c r="C9" s="54"/>
      <c r="D9" s="54"/>
      <c r="E9" s="55"/>
      <c r="F9" s="56"/>
    </row>
    <row r="10" spans="2:6" x14ac:dyDescent="0.25">
      <c r="B10" s="59" t="s">
        <v>45</v>
      </c>
      <c r="C10" s="59">
        <v>2</v>
      </c>
      <c r="D10" s="59">
        <v>2</v>
      </c>
      <c r="E10" s="60">
        <v>1</v>
      </c>
      <c r="F10" s="56"/>
    </row>
    <row r="11" spans="2:6" x14ac:dyDescent="0.25">
      <c r="B11" s="59" t="s">
        <v>46</v>
      </c>
      <c r="C11" s="59"/>
      <c r="D11" s="59"/>
      <c r="E11" s="60"/>
      <c r="F11" s="56"/>
    </row>
    <row r="12" spans="2:6" x14ac:dyDescent="0.25">
      <c r="B12" s="59" t="s">
        <v>47</v>
      </c>
      <c r="C12" s="59"/>
      <c r="D12" s="59"/>
      <c r="E12" s="60"/>
      <c r="F12" s="56"/>
    </row>
    <row r="13" spans="2:6" x14ac:dyDescent="0.25">
      <c r="B13" s="59" t="s">
        <v>48</v>
      </c>
      <c r="C13" s="59"/>
      <c r="D13" s="59"/>
      <c r="E13" s="60"/>
      <c r="F13" s="56"/>
    </row>
    <row r="14" spans="2:6" x14ac:dyDescent="0.25">
      <c r="B14" s="59" t="s">
        <v>49</v>
      </c>
      <c r="C14" s="59"/>
      <c r="D14" s="59"/>
      <c r="E14" s="60"/>
      <c r="F14" s="56"/>
    </row>
    <row r="15" spans="2:6" x14ac:dyDescent="0.25">
      <c r="B15" s="59" t="s">
        <v>50</v>
      </c>
      <c r="C15" s="59"/>
      <c r="D15" s="59"/>
      <c r="E15" s="60"/>
      <c r="F15" s="56"/>
    </row>
    <row r="16" spans="2:6" x14ac:dyDescent="0.25">
      <c r="B16" s="59" t="s">
        <v>51</v>
      </c>
      <c r="C16" s="59"/>
      <c r="D16" s="59"/>
      <c r="E16" s="60"/>
      <c r="F16" s="56"/>
    </row>
    <row r="17" spans="2:6" x14ac:dyDescent="0.25">
      <c r="B17" s="59" t="s">
        <v>52</v>
      </c>
      <c r="C17" s="59"/>
      <c r="D17" s="59"/>
      <c r="E17" s="60"/>
      <c r="F17" s="56"/>
    </row>
    <row r="18" spans="2:6" x14ac:dyDescent="0.25">
      <c r="B18" s="59" t="s">
        <v>53</v>
      </c>
      <c r="C18" s="59"/>
      <c r="D18" s="59"/>
      <c r="E18" s="60"/>
      <c r="F18" s="56"/>
    </row>
    <row r="19" spans="2:6" x14ac:dyDescent="0.25">
      <c r="B19" s="59" t="s">
        <v>54</v>
      </c>
      <c r="C19" s="59"/>
      <c r="D19" s="59"/>
      <c r="E19" s="60"/>
      <c r="F19" s="56"/>
    </row>
    <row r="20" spans="2:6" x14ac:dyDescent="0.25">
      <c r="B20" s="59" t="s">
        <v>55</v>
      </c>
      <c r="C20" s="59"/>
      <c r="D20" s="59"/>
      <c r="E20" s="60"/>
      <c r="F20" s="56"/>
    </row>
    <row r="21" spans="2:6" x14ac:dyDescent="0.25">
      <c r="B21" s="57" t="s">
        <v>56</v>
      </c>
      <c r="C21" s="57"/>
      <c r="D21" s="57"/>
      <c r="E21" s="58"/>
      <c r="F21" s="56">
        <f>SUM(F9:F20)</f>
        <v>0</v>
      </c>
    </row>
  </sheetData>
  <mergeCells count="18">
    <mergeCell ref="B16:E16"/>
    <mergeCell ref="B17:E17"/>
    <mergeCell ref="B18:E18"/>
    <mergeCell ref="B19:E19"/>
    <mergeCell ref="B20:E20"/>
    <mergeCell ref="B21:E21"/>
    <mergeCell ref="B10:E10"/>
    <mergeCell ref="B11:E11"/>
    <mergeCell ref="B12:E12"/>
    <mergeCell ref="B13:E13"/>
    <mergeCell ref="B14:E14"/>
    <mergeCell ref="B15:E15"/>
    <mergeCell ref="B2:F2"/>
    <mergeCell ref="B3:F3"/>
    <mergeCell ref="B5:F5"/>
    <mergeCell ref="B6:F6"/>
    <mergeCell ref="B8:F8"/>
    <mergeCell ref="B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D19" sqref="D19"/>
    </sheetView>
  </sheetViews>
  <sheetFormatPr defaultRowHeight="15" x14ac:dyDescent="0.25"/>
  <sheetData>
    <row r="1" spans="1:2" x14ac:dyDescent="0.25">
      <c r="A1" s="30"/>
    </row>
    <row r="2" spans="1:2" x14ac:dyDescent="0.25">
      <c r="B2" t="s">
        <v>34</v>
      </c>
    </row>
    <row r="39" spans="1:1" x14ac:dyDescent="0.25">
      <c r="A39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zoomScaleNormal="100" workbookViewId="0">
      <selection activeCell="S51" sqref="S51"/>
    </sheetView>
  </sheetViews>
  <sheetFormatPr defaultRowHeight="15" x14ac:dyDescent="0.25"/>
  <cols>
    <col min="1" max="1" width="47.5703125" customWidth="1"/>
    <col min="2" max="2" width="11.7109375" customWidth="1"/>
    <col min="3" max="8" width="13.28515625" customWidth="1"/>
    <col min="11" max="11" width="30.85546875" hidden="1" customWidth="1"/>
    <col min="12" max="13" width="0" hidden="1" customWidth="1"/>
    <col min="14" max="14" width="16.42578125" hidden="1" customWidth="1"/>
    <col min="15" max="15" width="22.140625" hidden="1" customWidth="1"/>
    <col min="16" max="16" width="16.42578125" hidden="1" customWidth="1"/>
    <col min="17" max="17" width="23" hidden="1" customWidth="1"/>
  </cols>
  <sheetData>
    <row r="1" spans="1:17" ht="15.75" x14ac:dyDescent="0.25">
      <c r="A1" s="15" t="s">
        <v>0</v>
      </c>
      <c r="B1" s="45">
        <f>'Hypothesis &amp; Prioritisation'!B3:F3</f>
        <v>0</v>
      </c>
      <c r="C1" s="46"/>
      <c r="D1" s="46"/>
      <c r="E1" s="46"/>
      <c r="F1" s="46"/>
      <c r="G1" s="46"/>
      <c r="H1" s="46"/>
      <c r="I1" s="46"/>
      <c r="K1" s="61" t="s">
        <v>57</v>
      </c>
      <c r="L1" s="62">
        <v>1</v>
      </c>
      <c r="N1" s="56" t="s">
        <v>62</v>
      </c>
      <c r="O1" s="56" t="s">
        <v>63</v>
      </c>
      <c r="P1" s="56" t="s">
        <v>62</v>
      </c>
      <c r="Q1" s="56" t="s">
        <v>64</v>
      </c>
    </row>
    <row r="2" spans="1:17" ht="15.75" x14ac:dyDescent="0.25">
      <c r="A2" s="26" t="s">
        <v>31</v>
      </c>
      <c r="B2" s="34">
        <v>43466</v>
      </c>
      <c r="C2" s="32"/>
      <c r="D2" s="32"/>
      <c r="E2" s="32"/>
      <c r="F2" s="32"/>
      <c r="G2" s="32"/>
      <c r="H2" s="32"/>
      <c r="I2" s="32"/>
      <c r="K2" s="61" t="s">
        <v>58</v>
      </c>
      <c r="L2" s="63">
        <v>0.95</v>
      </c>
      <c r="N2" s="56">
        <v>0.9</v>
      </c>
      <c r="O2" s="56">
        <v>1.2815510000000001</v>
      </c>
      <c r="P2" s="56">
        <v>0.9</v>
      </c>
      <c r="Q2" s="56">
        <v>1.6448529999999999</v>
      </c>
    </row>
    <row r="3" spans="1:17" x14ac:dyDescent="0.25">
      <c r="A3" s="31" t="s">
        <v>32</v>
      </c>
      <c r="B3" s="34">
        <v>43467</v>
      </c>
      <c r="C3" s="32"/>
      <c r="D3" s="32"/>
      <c r="E3" s="32"/>
      <c r="F3" s="32"/>
      <c r="G3" s="32"/>
      <c r="H3" s="32"/>
      <c r="I3" s="32"/>
      <c r="N3" s="56">
        <v>0.95</v>
      </c>
      <c r="O3" s="56">
        <v>1.6448529999999999</v>
      </c>
      <c r="P3" s="56">
        <v>0.95</v>
      </c>
      <c r="Q3" s="56">
        <v>1.959964</v>
      </c>
    </row>
    <row r="4" spans="1:17" x14ac:dyDescent="0.25">
      <c r="A4" s="31" t="s">
        <v>33</v>
      </c>
      <c r="B4" s="33">
        <f>_xlfn.DAYS(B3,B2)</f>
        <v>1</v>
      </c>
      <c r="C4" s="32"/>
      <c r="D4" s="32"/>
      <c r="E4" s="32"/>
      <c r="F4" s="32"/>
      <c r="G4" s="32"/>
      <c r="H4" s="32"/>
      <c r="I4" s="32"/>
      <c r="N4" s="56">
        <v>0.99</v>
      </c>
      <c r="O4" s="56">
        <v>2.3263479999999999</v>
      </c>
      <c r="P4" s="56">
        <v>0.99</v>
      </c>
      <c r="Q4" s="56">
        <v>2.5758290000000001</v>
      </c>
    </row>
    <row r="5" spans="1:17" x14ac:dyDescent="0.25">
      <c r="K5" s="35"/>
      <c r="L5" s="35"/>
    </row>
    <row r="6" spans="1:17" x14ac:dyDescent="0.25">
      <c r="A6" s="27" t="s">
        <v>2</v>
      </c>
      <c r="B6" s="44"/>
      <c r="C6" s="44"/>
      <c r="D6" s="44"/>
      <c r="E6" s="44"/>
      <c r="F6" s="44"/>
      <c r="G6" s="44"/>
      <c r="H6" s="44"/>
      <c r="I6" s="44"/>
      <c r="K6" s="35"/>
      <c r="L6" s="35"/>
    </row>
    <row r="7" spans="1:17" x14ac:dyDescent="0.25">
      <c r="A7" s="27" t="s">
        <v>3</v>
      </c>
      <c r="B7" s="44"/>
      <c r="C7" s="44"/>
      <c r="D7" s="44"/>
      <c r="E7" s="44"/>
      <c r="F7" s="44"/>
      <c r="G7" s="44"/>
      <c r="H7" s="44"/>
      <c r="I7" s="44"/>
      <c r="K7" s="35"/>
      <c r="L7" s="35"/>
    </row>
    <row r="8" spans="1:17" x14ac:dyDescent="0.25">
      <c r="A8" s="27" t="s">
        <v>4</v>
      </c>
      <c r="B8" s="44"/>
      <c r="C8" s="44"/>
      <c r="D8" s="44"/>
      <c r="E8" s="44"/>
      <c r="F8" s="44"/>
      <c r="G8" s="44"/>
      <c r="H8" s="44"/>
      <c r="I8" s="44"/>
      <c r="K8" s="35"/>
      <c r="L8" s="35"/>
    </row>
    <row r="9" spans="1:17" x14ac:dyDescent="0.25">
      <c r="A9" s="27" t="s">
        <v>5</v>
      </c>
      <c r="B9" s="44"/>
      <c r="C9" s="44"/>
      <c r="D9" s="44"/>
      <c r="E9" s="44"/>
      <c r="F9" s="44"/>
      <c r="G9" s="44"/>
      <c r="H9" s="44"/>
      <c r="I9" s="44"/>
      <c r="K9" s="35"/>
      <c r="L9" s="35"/>
    </row>
    <row r="10" spans="1:17" x14ac:dyDescent="0.25">
      <c r="A10" s="27" t="s">
        <v>6</v>
      </c>
      <c r="B10" s="44"/>
      <c r="C10" s="44"/>
      <c r="D10" s="44"/>
      <c r="E10" s="44"/>
      <c r="F10" s="44"/>
      <c r="G10" s="44"/>
      <c r="H10" s="44"/>
      <c r="I10" s="44"/>
      <c r="K10" s="72"/>
      <c r="L10" s="72"/>
    </row>
    <row r="11" spans="1:17" x14ac:dyDescent="0.25">
      <c r="A11" s="27" t="s">
        <v>7</v>
      </c>
      <c r="B11" s="44"/>
      <c r="C11" s="44"/>
      <c r="D11" s="44"/>
      <c r="E11" s="44"/>
      <c r="F11" s="44"/>
      <c r="G11" s="44"/>
      <c r="H11" s="44"/>
      <c r="I11" s="44"/>
      <c r="K11" s="35"/>
      <c r="L11" s="35"/>
    </row>
    <row r="12" spans="1:17" x14ac:dyDescent="0.25">
      <c r="K12" s="35"/>
      <c r="L12" s="35"/>
    </row>
    <row r="13" spans="1:17" x14ac:dyDescent="0.25">
      <c r="A13" s="14" t="s">
        <v>35</v>
      </c>
      <c r="B13" s="8" t="s">
        <v>8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9</v>
      </c>
      <c r="K13" s="35"/>
      <c r="L13" s="35"/>
    </row>
    <row r="14" spans="1:17" x14ac:dyDescent="0.25">
      <c r="A14" s="8" t="s">
        <v>10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1">
        <f>SUM(B14:H14)</f>
        <v>0</v>
      </c>
      <c r="K14" s="35"/>
      <c r="L14" s="35"/>
    </row>
    <row r="15" spans="1:17" x14ac:dyDescent="0.25">
      <c r="A15" s="8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1"/>
      <c r="K15" s="35"/>
      <c r="L15" s="35"/>
    </row>
    <row r="16" spans="1:17" x14ac:dyDescent="0.25">
      <c r="A16" s="8" t="s">
        <v>12</v>
      </c>
      <c r="B16" s="2">
        <f t="shared" ref="B16:H16" si="0">B14*B15</f>
        <v>0</v>
      </c>
      <c r="C16" s="2">
        <f t="shared" si="0"/>
        <v>0</v>
      </c>
      <c r="D16" s="2">
        <f t="shared" si="0"/>
        <v>0</v>
      </c>
      <c r="E16" s="2">
        <f t="shared" si="0"/>
        <v>0</v>
      </c>
      <c r="F16" s="2">
        <f t="shared" si="0"/>
        <v>0</v>
      </c>
      <c r="G16" s="2">
        <f t="shared" si="0"/>
        <v>0</v>
      </c>
      <c r="H16" s="2">
        <f t="shared" si="0"/>
        <v>0</v>
      </c>
      <c r="I16" s="1"/>
      <c r="K16" s="35"/>
      <c r="L16" s="35"/>
    </row>
    <row r="17" spans="1:12" x14ac:dyDescent="0.25">
      <c r="A17" s="8" t="s">
        <v>13</v>
      </c>
      <c r="B17" s="35">
        <f>$B$4</f>
        <v>1</v>
      </c>
      <c r="C17" s="35">
        <f>$B$4</f>
        <v>1</v>
      </c>
      <c r="D17" s="35">
        <f>$B$4</f>
        <v>1</v>
      </c>
      <c r="E17" s="35">
        <f t="shared" ref="E17:H17" si="1">$B$4</f>
        <v>1</v>
      </c>
      <c r="F17" s="35">
        <f t="shared" si="1"/>
        <v>1</v>
      </c>
      <c r="G17" s="35">
        <f t="shared" si="1"/>
        <v>1</v>
      </c>
      <c r="H17" s="35">
        <f t="shared" si="1"/>
        <v>1</v>
      </c>
      <c r="I17" s="1"/>
      <c r="K17" s="35"/>
      <c r="L17" s="35"/>
    </row>
    <row r="18" spans="1:12" x14ac:dyDescent="0.25">
      <c r="A18" s="8" t="s">
        <v>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"/>
      <c r="K18" s="35"/>
      <c r="L18" s="35"/>
    </row>
    <row r="19" spans="1:12" x14ac:dyDescent="0.25">
      <c r="A19" s="8" t="s">
        <v>14</v>
      </c>
      <c r="B19" s="3" t="e">
        <f t="shared" ref="B19:H19" si="2">B18/B16</f>
        <v>#DIV/0!</v>
      </c>
      <c r="C19" s="3" t="e">
        <f t="shared" si="2"/>
        <v>#DIV/0!</v>
      </c>
      <c r="D19" s="3" t="e">
        <f t="shared" si="2"/>
        <v>#DIV/0!</v>
      </c>
      <c r="E19" s="3" t="e">
        <f t="shared" si="2"/>
        <v>#DIV/0!</v>
      </c>
      <c r="F19" s="3" t="e">
        <f t="shared" si="2"/>
        <v>#DIV/0!</v>
      </c>
      <c r="G19" s="3" t="e">
        <f t="shared" si="2"/>
        <v>#DIV/0!</v>
      </c>
      <c r="H19" s="3" t="e">
        <f t="shared" si="2"/>
        <v>#DIV/0!</v>
      </c>
      <c r="I19" s="1"/>
      <c r="K19" s="35"/>
      <c r="L19" s="35"/>
    </row>
    <row r="20" spans="1:12" x14ac:dyDescent="0.25">
      <c r="A20" s="8" t="s">
        <v>15</v>
      </c>
      <c r="B20" s="4">
        <f t="shared" ref="B20:H20" si="3">$I$14*B15</f>
        <v>0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0</v>
      </c>
      <c r="G20" s="4">
        <f t="shared" si="3"/>
        <v>0</v>
      </c>
      <c r="H20" s="4">
        <f t="shared" si="3"/>
        <v>0</v>
      </c>
      <c r="I20" s="1"/>
      <c r="K20" s="35"/>
      <c r="L20" s="35"/>
    </row>
    <row r="21" spans="1:12" x14ac:dyDescent="0.25">
      <c r="A21" s="8" t="s">
        <v>16</v>
      </c>
      <c r="B21" s="1"/>
      <c r="C21" s="5">
        <f t="shared" ref="C21:H21" si="4">C20-$B$20</f>
        <v>0</v>
      </c>
      <c r="D21" s="5">
        <f t="shared" si="4"/>
        <v>0</v>
      </c>
      <c r="E21" s="5">
        <f t="shared" si="4"/>
        <v>0</v>
      </c>
      <c r="F21" s="5">
        <f t="shared" si="4"/>
        <v>0</v>
      </c>
      <c r="G21" s="5">
        <f t="shared" si="4"/>
        <v>0</v>
      </c>
      <c r="H21" s="5">
        <f t="shared" si="4"/>
        <v>0</v>
      </c>
      <c r="I21" s="1"/>
      <c r="K21" s="35"/>
      <c r="L21" s="35"/>
    </row>
    <row r="22" spans="1:12" x14ac:dyDescent="0.25">
      <c r="A22" s="8" t="s">
        <v>17</v>
      </c>
      <c r="B22" s="1"/>
      <c r="C22" s="4">
        <f t="shared" ref="C22:H22" si="5">C21/C17</f>
        <v>0</v>
      </c>
      <c r="D22" s="4">
        <f t="shared" si="5"/>
        <v>0</v>
      </c>
      <c r="E22" s="4">
        <f t="shared" si="5"/>
        <v>0</v>
      </c>
      <c r="F22" s="4">
        <f t="shared" si="5"/>
        <v>0</v>
      </c>
      <c r="G22" s="4">
        <f t="shared" si="5"/>
        <v>0</v>
      </c>
      <c r="H22" s="4">
        <f t="shared" si="5"/>
        <v>0</v>
      </c>
      <c r="I22" s="1"/>
      <c r="K22" s="35"/>
      <c r="L22" s="35"/>
    </row>
    <row r="23" spans="1:12" x14ac:dyDescent="0.25">
      <c r="A23" s="11" t="s">
        <v>18</v>
      </c>
      <c r="B23" s="11"/>
      <c r="C23" s="12">
        <f t="shared" ref="C23:H23" si="6">C22*365</f>
        <v>0</v>
      </c>
      <c r="D23" s="12">
        <f t="shared" si="6"/>
        <v>0</v>
      </c>
      <c r="E23" s="12">
        <f t="shared" si="6"/>
        <v>0</v>
      </c>
      <c r="F23" s="12">
        <f t="shared" si="6"/>
        <v>0</v>
      </c>
      <c r="G23" s="12">
        <f t="shared" si="6"/>
        <v>0</v>
      </c>
      <c r="H23" s="12">
        <f t="shared" si="6"/>
        <v>0</v>
      </c>
      <c r="I23" s="1"/>
      <c r="K23" s="35"/>
      <c r="L23" s="35"/>
    </row>
    <row r="24" spans="1:12" x14ac:dyDescent="0.25">
      <c r="A24" s="9" t="s">
        <v>19</v>
      </c>
      <c r="B24" s="9"/>
      <c r="C24" s="10" t="e">
        <f t="shared" ref="C24:H24" si="7">C23*C19</f>
        <v>#DIV/0!</v>
      </c>
      <c r="D24" s="10" t="e">
        <f t="shared" si="7"/>
        <v>#DIV/0!</v>
      </c>
      <c r="E24" s="10" t="e">
        <f t="shared" si="7"/>
        <v>#DIV/0!</v>
      </c>
      <c r="F24" s="10" t="e">
        <f t="shared" si="7"/>
        <v>#DIV/0!</v>
      </c>
      <c r="G24" s="10" t="e">
        <f t="shared" si="7"/>
        <v>#DIV/0!</v>
      </c>
      <c r="H24" s="10" t="e">
        <f t="shared" si="7"/>
        <v>#DIV/0!</v>
      </c>
      <c r="I24" s="1"/>
      <c r="K24" s="35"/>
      <c r="L24" s="35"/>
    </row>
    <row r="25" spans="1:12" x14ac:dyDescent="0.25">
      <c r="A25" s="11" t="s">
        <v>20</v>
      </c>
      <c r="B25" s="11"/>
      <c r="C25" s="12">
        <f t="shared" ref="C25:H26" si="8">C23/12</f>
        <v>0</v>
      </c>
      <c r="D25" s="12">
        <f t="shared" si="8"/>
        <v>0</v>
      </c>
      <c r="E25" s="12">
        <f t="shared" si="8"/>
        <v>0</v>
      </c>
      <c r="F25" s="12">
        <f t="shared" si="8"/>
        <v>0</v>
      </c>
      <c r="G25" s="12">
        <f t="shared" si="8"/>
        <v>0</v>
      </c>
      <c r="H25" s="12">
        <f t="shared" si="8"/>
        <v>0</v>
      </c>
      <c r="I25" s="1"/>
      <c r="K25" s="35"/>
      <c r="L25" s="35"/>
    </row>
    <row r="26" spans="1:12" x14ac:dyDescent="0.25">
      <c r="A26" s="22" t="s">
        <v>21</v>
      </c>
      <c r="B26" s="22"/>
      <c r="C26" s="23" t="e">
        <f t="shared" si="8"/>
        <v>#DIV/0!</v>
      </c>
      <c r="D26" s="23" t="e">
        <f t="shared" si="8"/>
        <v>#DIV/0!</v>
      </c>
      <c r="E26" s="23" t="e">
        <f t="shared" si="8"/>
        <v>#DIV/0!</v>
      </c>
      <c r="F26" s="23" t="e">
        <f t="shared" si="8"/>
        <v>#DIV/0!</v>
      </c>
      <c r="G26" s="23" t="e">
        <f t="shared" si="8"/>
        <v>#DIV/0!</v>
      </c>
      <c r="H26" s="23" t="e">
        <f t="shared" si="8"/>
        <v>#DIV/0!</v>
      </c>
      <c r="I26" s="24"/>
      <c r="K26" s="35"/>
      <c r="L26" s="35"/>
    </row>
    <row r="27" spans="1:12" x14ac:dyDescent="0.25">
      <c r="A27" s="21"/>
      <c r="B27" s="21"/>
      <c r="C27" s="21"/>
      <c r="D27" s="21"/>
      <c r="E27" s="21"/>
      <c r="F27" s="21"/>
      <c r="G27" s="21"/>
      <c r="H27" s="21"/>
      <c r="I27" s="21"/>
      <c r="K27" s="35"/>
      <c r="L27" s="35"/>
    </row>
    <row r="28" spans="1:12" x14ac:dyDescent="0.25">
      <c r="A28" s="8" t="s">
        <v>22</v>
      </c>
      <c r="B28" s="70" t="e">
        <f t="shared" ref="B28:H28" si="9">SQRT((B15*(1-B15)/B14))</f>
        <v>#DIV/0!</v>
      </c>
      <c r="C28" s="70" t="e">
        <f t="shared" si="9"/>
        <v>#DIV/0!</v>
      </c>
      <c r="D28" s="70" t="e">
        <f t="shared" si="9"/>
        <v>#DIV/0!</v>
      </c>
      <c r="E28" s="70" t="e">
        <f t="shared" si="9"/>
        <v>#DIV/0!</v>
      </c>
      <c r="F28" s="70" t="e">
        <f t="shared" si="9"/>
        <v>#DIV/0!</v>
      </c>
      <c r="G28" s="70" t="e">
        <f t="shared" si="9"/>
        <v>#DIV/0!</v>
      </c>
      <c r="H28" s="70" t="e">
        <f t="shared" si="9"/>
        <v>#DIV/0!</v>
      </c>
      <c r="I28" s="21"/>
      <c r="K28" s="35"/>
      <c r="L28" s="35"/>
    </row>
    <row r="29" spans="1:12" x14ac:dyDescent="0.25">
      <c r="A29" s="8" t="s">
        <v>65</v>
      </c>
      <c r="B29" s="66"/>
      <c r="C29" s="71" t="e">
        <f>SQRT($B$28*$B$28+C28*C28)</f>
        <v>#DIV/0!</v>
      </c>
      <c r="D29" s="66" t="e">
        <f t="shared" ref="D29:H29" si="10">SQRT($B$28*$B$28+D28*D28)</f>
        <v>#DIV/0!</v>
      </c>
      <c r="E29" s="66" t="e">
        <f t="shared" si="10"/>
        <v>#DIV/0!</v>
      </c>
      <c r="F29" s="66" t="e">
        <f t="shared" si="10"/>
        <v>#DIV/0!</v>
      </c>
      <c r="G29" s="66" t="e">
        <f t="shared" si="10"/>
        <v>#DIV/0!</v>
      </c>
      <c r="H29" s="66" t="e">
        <f t="shared" si="10"/>
        <v>#DIV/0!</v>
      </c>
      <c r="I29" s="64"/>
      <c r="K29" s="35"/>
      <c r="L29" s="35"/>
    </row>
    <row r="30" spans="1:12" ht="15" customHeight="1" x14ac:dyDescent="0.25">
      <c r="A30" s="8" t="s">
        <v>23</v>
      </c>
      <c r="B30" s="65" t="e">
        <f>(C15-B15)/SQRT(POWER(C28,2)+POWER(B28,2))</f>
        <v>#DIV/0!</v>
      </c>
      <c r="C30" s="65" t="e">
        <f t="shared" ref="C30:H30" si="11">($B$15-C15)/SQRT(POWER($B$28,2)+POWER(C28,2))</f>
        <v>#DIV/0!</v>
      </c>
      <c r="D30" s="65" t="e">
        <f t="shared" si="11"/>
        <v>#DIV/0!</v>
      </c>
      <c r="E30" s="65" t="e">
        <f t="shared" si="11"/>
        <v>#DIV/0!</v>
      </c>
      <c r="F30" s="65" t="e">
        <f t="shared" si="11"/>
        <v>#DIV/0!</v>
      </c>
      <c r="G30" s="65" t="e">
        <f t="shared" si="11"/>
        <v>#DIV/0!</v>
      </c>
      <c r="H30" s="65" t="e">
        <f t="shared" si="11"/>
        <v>#DIV/0!</v>
      </c>
      <c r="I30" s="21"/>
      <c r="K30" s="35"/>
      <c r="L30" s="35"/>
    </row>
    <row r="31" spans="1:12" ht="15" customHeight="1" x14ac:dyDescent="0.4">
      <c r="A31" s="36" t="s">
        <v>66</v>
      </c>
      <c r="B31" s="67"/>
      <c r="C31" s="67" t="e">
        <f>(C15-$B$15)/C29</f>
        <v>#DIV/0!</v>
      </c>
      <c r="D31" s="67" t="e">
        <f t="shared" ref="D31:H31" si="12">(D15-$B$15)/D29</f>
        <v>#DIV/0!</v>
      </c>
      <c r="E31" s="67" t="e">
        <f t="shared" si="12"/>
        <v>#DIV/0!</v>
      </c>
      <c r="F31" s="67" t="e">
        <f t="shared" si="12"/>
        <v>#DIV/0!</v>
      </c>
      <c r="G31" s="67" t="e">
        <f t="shared" si="12"/>
        <v>#DIV/0!</v>
      </c>
      <c r="H31" s="67" t="e">
        <f t="shared" si="12"/>
        <v>#DIV/0!</v>
      </c>
      <c r="I31" s="64"/>
      <c r="K31" s="68"/>
      <c r="L31" s="69"/>
    </row>
    <row r="32" spans="1:12" x14ac:dyDescent="0.25">
      <c r="A32" s="8" t="s">
        <v>24</v>
      </c>
      <c r="B32" s="65" t="e">
        <f t="shared" ref="B32:H32" si="13">NORMDIST(B30,0,1,TRUE)</f>
        <v>#DIV/0!</v>
      </c>
      <c r="C32" s="65" t="e">
        <f t="shared" si="13"/>
        <v>#DIV/0!</v>
      </c>
      <c r="D32" s="65" t="e">
        <f t="shared" si="13"/>
        <v>#DIV/0!</v>
      </c>
      <c r="E32" s="65" t="e">
        <f t="shared" si="13"/>
        <v>#DIV/0!</v>
      </c>
      <c r="F32" s="65" t="e">
        <f t="shared" si="13"/>
        <v>#DIV/0!</v>
      </c>
      <c r="G32" s="65" t="e">
        <f t="shared" si="13"/>
        <v>#DIV/0!</v>
      </c>
      <c r="H32" s="65" t="e">
        <f t="shared" si="13"/>
        <v>#DIV/0!</v>
      </c>
      <c r="I32" s="21"/>
    </row>
    <row r="33" spans="1:9" x14ac:dyDescent="0.25">
      <c r="A33" s="36" t="s">
        <v>59</v>
      </c>
      <c r="B33" s="67"/>
      <c r="C33" s="67" t="e">
        <f>(C15-$B$15)/$B$15</f>
        <v>#DIV/0!</v>
      </c>
      <c r="D33" s="67" t="e">
        <f t="shared" ref="D33:H33" si="14">(D15-$B$15)/$B$15</f>
        <v>#DIV/0!</v>
      </c>
      <c r="E33" s="67" t="e">
        <f t="shared" si="14"/>
        <v>#DIV/0!</v>
      </c>
      <c r="F33" s="67" t="e">
        <f t="shared" si="14"/>
        <v>#DIV/0!</v>
      </c>
      <c r="G33" s="67" t="e">
        <f t="shared" si="14"/>
        <v>#DIV/0!</v>
      </c>
      <c r="H33" s="67" t="e">
        <f t="shared" si="14"/>
        <v>#DIV/0!</v>
      </c>
      <c r="I33" s="64"/>
    </row>
    <row r="34" spans="1:9" x14ac:dyDescent="0.25">
      <c r="A34" s="36" t="s">
        <v>67</v>
      </c>
      <c r="B34" s="67">
        <f>IF($L$1=1,VLOOKUP($L$2,$N$1:$O$4,2, FALSE), IF($L$1=2, VLOOKUP($L$2,$P$1:$Q$4,2, FALSE), 0))</f>
        <v>1.6448529999999999</v>
      </c>
      <c r="C34" s="67">
        <f>IF($L$1=1,VLOOKUP($L$2,$N$1:$O$4,2, FALSE), IF($L$1=2, VLOOKUP($L$2,$P$1:$Q$4,2, FALSE), 0))</f>
        <v>1.6448529999999999</v>
      </c>
      <c r="D34" s="67">
        <f>IF($L$1=1,VLOOKUP($L$2,$N$1:$O$4,2, FALSE), IF($L$1=2, VLOOKUP($L$2,$P$1:$Q$4,2, FALSE), 0))</f>
        <v>1.6448529999999999</v>
      </c>
      <c r="E34" s="67">
        <f>IF($L$1=1,VLOOKUP($L$2,$N$1:$O$4,2, FALSE), IF($L$1=2, VLOOKUP($L$2,$P$1:$Q$4,2, FALSE), 0))</f>
        <v>1.6448529999999999</v>
      </c>
      <c r="F34" s="67">
        <f>IF($L$1=1,VLOOKUP($L$2,$N$1:$O$4,2, FALSE), IF($L$1=2, VLOOKUP($L$2,$P$1:$Q$4,2, FALSE), 0))</f>
        <v>1.6448529999999999</v>
      </c>
      <c r="G34" s="67">
        <f>IF($L$1=1,VLOOKUP($L$2,$N$1:$O$4,2, FALSE), IF($L$1=2, VLOOKUP($L$2,$P$1:$Q$4,2, FALSE), 0))</f>
        <v>1.6448529999999999</v>
      </c>
      <c r="H34" s="67">
        <f>IF($L$1=1,VLOOKUP($L$2,$N$1:$O$4,2, FALSE), IF($L$1=2, VLOOKUP($L$2,$P$1:$Q$4,2, FALSE), 0))</f>
        <v>1.6448529999999999</v>
      </c>
      <c r="I34" s="64"/>
    </row>
    <row r="35" spans="1:9" x14ac:dyDescent="0.25">
      <c r="A35" s="36" t="s">
        <v>68</v>
      </c>
      <c r="B35" s="67" t="e">
        <f>B15-(B28*B34)</f>
        <v>#DIV/0!</v>
      </c>
      <c r="C35" s="67" t="e">
        <f t="shared" ref="C35:H35" si="15">C15-(C28*C34)</f>
        <v>#DIV/0!</v>
      </c>
      <c r="D35" s="67" t="e">
        <f t="shared" si="15"/>
        <v>#DIV/0!</v>
      </c>
      <c r="E35" s="67" t="e">
        <f t="shared" si="15"/>
        <v>#DIV/0!</v>
      </c>
      <c r="F35" s="67" t="e">
        <f t="shared" si="15"/>
        <v>#DIV/0!</v>
      </c>
      <c r="G35" s="67" t="e">
        <f t="shared" si="15"/>
        <v>#DIV/0!</v>
      </c>
      <c r="H35" s="67" t="e">
        <f t="shared" si="15"/>
        <v>#DIV/0!</v>
      </c>
      <c r="I35" s="64"/>
    </row>
    <row r="36" spans="1:9" x14ac:dyDescent="0.25">
      <c r="A36" s="36" t="s">
        <v>69</v>
      </c>
      <c r="B36" s="67" t="e">
        <f>B15+(B28*B34)</f>
        <v>#DIV/0!</v>
      </c>
      <c r="C36" s="67" t="e">
        <f t="shared" ref="C36:H36" si="16">C15+(C28*C34)</f>
        <v>#DIV/0!</v>
      </c>
      <c r="D36" s="67" t="e">
        <f t="shared" si="16"/>
        <v>#DIV/0!</v>
      </c>
      <c r="E36" s="67" t="e">
        <f t="shared" si="16"/>
        <v>#DIV/0!</v>
      </c>
      <c r="F36" s="67" t="e">
        <f t="shared" si="16"/>
        <v>#DIV/0!</v>
      </c>
      <c r="G36" s="67" t="e">
        <f t="shared" si="16"/>
        <v>#DIV/0!</v>
      </c>
      <c r="H36" s="67" t="e">
        <f t="shared" si="16"/>
        <v>#DIV/0!</v>
      </c>
      <c r="I36" s="64"/>
    </row>
    <row r="37" spans="1:9" x14ac:dyDescent="0.25">
      <c r="A37" s="36" t="s">
        <v>60</v>
      </c>
      <c r="C37" s="71" t="e">
        <f>($B$15+$B$28*C34-C15)/C28</f>
        <v>#DIV/0!</v>
      </c>
      <c r="D37" s="67" t="e">
        <f t="shared" ref="D37:H37" si="17">($B$15+$B$28*D34-D15)/D28</f>
        <v>#DIV/0!</v>
      </c>
      <c r="E37" s="67" t="e">
        <f t="shared" si="17"/>
        <v>#DIV/0!</v>
      </c>
      <c r="F37" s="67" t="e">
        <f t="shared" si="17"/>
        <v>#DIV/0!</v>
      </c>
      <c r="G37" s="67" t="e">
        <f t="shared" si="17"/>
        <v>#DIV/0!</v>
      </c>
      <c r="H37" s="67" t="e">
        <f t="shared" si="17"/>
        <v>#DIV/0!</v>
      </c>
      <c r="I37" s="64"/>
    </row>
    <row r="38" spans="1:9" x14ac:dyDescent="0.25">
      <c r="A38" s="36" t="s">
        <v>61</v>
      </c>
      <c r="B38" s="67"/>
      <c r="C38" s="67" t="b">
        <f>IF(C15&gt;$B$15, TRUE, FALSE)</f>
        <v>0</v>
      </c>
      <c r="D38" s="67" t="b">
        <f t="shared" ref="D38:H38" si="18">IF(D15&gt;$B$15, TRUE, FALSE)</f>
        <v>0</v>
      </c>
      <c r="E38" s="67" t="b">
        <f t="shared" si="18"/>
        <v>0</v>
      </c>
      <c r="F38" s="67" t="b">
        <f t="shared" si="18"/>
        <v>0</v>
      </c>
      <c r="G38" s="67" t="b">
        <f t="shared" si="18"/>
        <v>0</v>
      </c>
      <c r="H38" s="67" t="b">
        <f t="shared" si="18"/>
        <v>0</v>
      </c>
      <c r="I38" s="64"/>
    </row>
    <row r="39" spans="1:9" x14ac:dyDescent="0.25">
      <c r="A39" s="36" t="s">
        <v>36</v>
      </c>
      <c r="B39" s="66"/>
      <c r="C39" s="66" t="e">
        <f>IF(OR(C38, $L$1=1), 1- _xlfn.NORM.DIST((($B$15+$B$28*C34-C15)/C28), 0, 1, TRUE), 1- _xlfn.NORM.DIST(((C15+C28*C34 - $B$15)/$B$28), 0, 1, TRUE))</f>
        <v>#DIV/0!</v>
      </c>
      <c r="D39" s="66" t="e">
        <f>IF(OR(D38, $L$1=1), 1- _xlfn.NORM.DIST((($B$15+$B$28*D34-D15)/D28), 0, 1, TRUE), 1- _xlfn.NORM.DIST(((D15+D28*D34 - $B$15)/$B$28), 0, 1, TRUE))</f>
        <v>#DIV/0!</v>
      </c>
      <c r="E39" s="66" t="e">
        <f>IF(OR(E38, $L$1=1), 1- _xlfn.NORM.DIST((($B$15+$B$28*E34-E15)/E28), 0, 1, TRUE), 1- _xlfn.NORM.DIST(((E15+E28*E34 - $B$15)/$B$28), 0, 1, TRUE))</f>
        <v>#DIV/0!</v>
      </c>
      <c r="F39" s="66" t="e">
        <f>IF(OR(F38, $L$1=1), 1- _xlfn.NORM.DIST((($B$15+$B$28*F34-F15)/F28), 0, 1, TRUE), 1- _xlfn.NORM.DIST(((F15+F28*F34 - $B$15)/$B$28), 0, 1, TRUE))</f>
        <v>#DIV/0!</v>
      </c>
      <c r="G39" s="66" t="e">
        <f>IF(OR(G38, $L$1=1), 1- _xlfn.NORM.DIST((($B$15+$B$28*G34-G15)/G28), 0, 1, TRUE), 1- _xlfn.NORM.DIST(((G15+G28*G34 - $B$15)/$B$28), 0, 1, TRUE))</f>
        <v>#DIV/0!</v>
      </c>
      <c r="H39" s="66" t="e">
        <f>IF(OR(H38, $L$1=1), 1- _xlfn.NORM.DIST((($B$15+$B$28*H34-H15)/H28), 0, 1, TRUE), 1- _xlfn.NORM.DIST(((H15+H28*H34 - $B$15)/$B$28), 0, 1, TRUE))</f>
        <v>#DIV/0!</v>
      </c>
      <c r="I39" s="37"/>
    </row>
    <row r="40" spans="1:9" x14ac:dyDescent="0.25">
      <c r="A40" s="36" t="s">
        <v>37</v>
      </c>
      <c r="B40" s="66"/>
      <c r="C40" s="66" t="str">
        <f>CONCATENATE("https://abtestguide.com/calc/?ua=",$B$14,"&amp;ub=",C14,"&amp;ca=",$B$16,"&amp;cb=",C16,"&amp;sig=95")</f>
        <v>https://abtestguide.com/calc/?ua=0&amp;ub=0&amp;ca=0&amp;cb=0&amp;sig=95</v>
      </c>
      <c r="D40" s="66" t="str">
        <f t="shared" ref="D40:H40" si="19">CONCATENATE("https://abtestguide.com/calc/?ua=",$B$14,"&amp;ub=",D14,"&amp;ca=",$B$16,"&amp;cb=",D16,"&amp;sig=95")</f>
        <v>https://abtestguide.com/calc/?ua=0&amp;ub=0&amp;ca=0&amp;cb=0&amp;sig=95</v>
      </c>
      <c r="E40" s="66" t="str">
        <f t="shared" si="19"/>
        <v>https://abtestguide.com/calc/?ua=0&amp;ub=0&amp;ca=0&amp;cb=0&amp;sig=95</v>
      </c>
      <c r="F40" s="66" t="str">
        <f t="shared" si="19"/>
        <v>https://abtestguide.com/calc/?ua=0&amp;ub=0&amp;ca=0&amp;cb=0&amp;sig=95</v>
      </c>
      <c r="G40" s="66" t="str">
        <f t="shared" si="19"/>
        <v>https://abtestguide.com/calc/?ua=0&amp;ub=0&amp;ca=0&amp;cb=0&amp;sig=95</v>
      </c>
      <c r="H40" s="66" t="str">
        <f t="shared" si="19"/>
        <v>https://abtestguide.com/calc/?ua=0&amp;ub=0&amp;ca=0&amp;cb=0&amp;sig=95</v>
      </c>
      <c r="I40" s="37"/>
    </row>
    <row r="41" spans="1:9" x14ac:dyDescent="0.25">
      <c r="A41" s="18"/>
      <c r="B41" s="21"/>
      <c r="C41" s="21"/>
      <c r="D41" s="21"/>
      <c r="E41" s="21"/>
      <c r="F41" s="21"/>
      <c r="G41" s="21"/>
      <c r="H41" s="21"/>
      <c r="I41" s="21"/>
    </row>
    <row r="42" spans="1:9" x14ac:dyDescent="0.25">
      <c r="A42" s="25" t="s">
        <v>25</v>
      </c>
      <c r="B42" s="21"/>
      <c r="C42" s="21"/>
      <c r="D42" s="21"/>
      <c r="E42" s="21"/>
      <c r="F42" s="21"/>
      <c r="G42" s="21"/>
      <c r="H42" s="21"/>
      <c r="I42" s="21"/>
    </row>
    <row r="43" spans="1:9" x14ac:dyDescent="0.25">
      <c r="A43" s="8" t="s">
        <v>26</v>
      </c>
      <c r="B43" s="21" t="e">
        <f t="shared" ref="B43:H43" si="20">IF(OR(B32&lt;0.1,B32&gt;0.9),"YES","NO")</f>
        <v>#DIV/0!</v>
      </c>
      <c r="C43" s="21" t="e">
        <f t="shared" si="20"/>
        <v>#DIV/0!</v>
      </c>
      <c r="D43" s="21" t="e">
        <f t="shared" si="20"/>
        <v>#DIV/0!</v>
      </c>
      <c r="E43" s="21" t="e">
        <f t="shared" si="20"/>
        <v>#DIV/0!</v>
      </c>
      <c r="F43" s="21" t="e">
        <f t="shared" si="20"/>
        <v>#DIV/0!</v>
      </c>
      <c r="G43" s="21" t="e">
        <f t="shared" si="20"/>
        <v>#DIV/0!</v>
      </c>
      <c r="H43" s="21" t="e">
        <f t="shared" si="20"/>
        <v>#DIV/0!</v>
      </c>
      <c r="I43" s="21"/>
    </row>
    <row r="44" spans="1:9" x14ac:dyDescent="0.25">
      <c r="A44" s="8" t="s">
        <v>27</v>
      </c>
      <c r="B44" s="21" t="e">
        <f t="shared" ref="B44:H44" si="21">IF(OR(B32&lt;0.05,B32&gt;0.95),"YES","NO")</f>
        <v>#DIV/0!</v>
      </c>
      <c r="C44" s="21" t="e">
        <f t="shared" si="21"/>
        <v>#DIV/0!</v>
      </c>
      <c r="D44" s="21" t="e">
        <f t="shared" si="21"/>
        <v>#DIV/0!</v>
      </c>
      <c r="E44" s="21" t="e">
        <f t="shared" si="21"/>
        <v>#DIV/0!</v>
      </c>
      <c r="F44" s="21" t="e">
        <f t="shared" si="21"/>
        <v>#DIV/0!</v>
      </c>
      <c r="G44" s="21" t="e">
        <f t="shared" si="21"/>
        <v>#DIV/0!</v>
      </c>
      <c r="H44" s="21" t="e">
        <f t="shared" si="21"/>
        <v>#DIV/0!</v>
      </c>
      <c r="I44" s="21"/>
    </row>
    <row r="45" spans="1:9" x14ac:dyDescent="0.25">
      <c r="A45" s="8" t="s">
        <v>28</v>
      </c>
      <c r="B45" s="21" t="e">
        <f t="shared" ref="B45:H45" si="22">IF(OR(B32&lt;0.01,B32&gt;0.99),"YES","NO")</f>
        <v>#DIV/0!</v>
      </c>
      <c r="C45" s="21" t="e">
        <f t="shared" si="22"/>
        <v>#DIV/0!</v>
      </c>
      <c r="D45" s="21" t="e">
        <f t="shared" si="22"/>
        <v>#DIV/0!</v>
      </c>
      <c r="E45" s="21" t="e">
        <f t="shared" si="22"/>
        <v>#DIV/0!</v>
      </c>
      <c r="F45" s="21" t="e">
        <f t="shared" si="22"/>
        <v>#DIV/0!</v>
      </c>
      <c r="G45" s="21" t="e">
        <f t="shared" si="22"/>
        <v>#DIV/0!</v>
      </c>
      <c r="H45" s="21" t="e">
        <f t="shared" si="22"/>
        <v>#DIV/0!</v>
      </c>
      <c r="I45" s="21"/>
    </row>
    <row r="46" spans="1:9" x14ac:dyDescent="0.25">
      <c r="A46" s="21"/>
      <c r="B46" s="21"/>
      <c r="C46" s="21"/>
      <c r="D46" s="21"/>
      <c r="E46" s="21"/>
      <c r="F46" s="21"/>
      <c r="G46" s="21"/>
      <c r="H46" s="21"/>
      <c r="I46" s="21"/>
    </row>
    <row r="47" spans="1:9" x14ac:dyDescent="0.25">
      <c r="A47" s="14" t="s">
        <v>29</v>
      </c>
      <c r="B47" s="8" t="s">
        <v>8</v>
      </c>
      <c r="C47" s="8" t="s">
        <v>2</v>
      </c>
      <c r="D47" s="8" t="s">
        <v>3</v>
      </c>
      <c r="E47" s="8" t="s">
        <v>4</v>
      </c>
      <c r="F47" s="8" t="s">
        <v>5</v>
      </c>
      <c r="G47" s="8" t="s">
        <v>6</v>
      </c>
      <c r="H47" s="8" t="s">
        <v>7</v>
      </c>
      <c r="I47" s="8" t="s">
        <v>9</v>
      </c>
    </row>
    <row r="48" spans="1:9" x14ac:dyDescent="0.25">
      <c r="A48" s="8" t="s">
        <v>30</v>
      </c>
      <c r="B48" s="28">
        <v>0</v>
      </c>
      <c r="C48" s="28">
        <v>0</v>
      </c>
      <c r="D48" s="28">
        <v>0</v>
      </c>
      <c r="E48" s="6">
        <v>0</v>
      </c>
      <c r="F48" s="6">
        <v>0</v>
      </c>
      <c r="G48" s="6">
        <v>0</v>
      </c>
      <c r="H48" s="6">
        <v>0</v>
      </c>
      <c r="I48" s="1">
        <f>SUM(B48:H48)</f>
        <v>0</v>
      </c>
    </row>
    <row r="49" spans="1:9" x14ac:dyDescent="0.25">
      <c r="A49" s="8" t="s">
        <v>11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1"/>
    </row>
    <row r="50" spans="1:9" x14ac:dyDescent="0.25">
      <c r="A50" s="8" t="s">
        <v>12</v>
      </c>
      <c r="B50" s="40">
        <f t="shared" ref="B50:H50" si="23">B48*B49</f>
        <v>0</v>
      </c>
      <c r="C50" s="40">
        <f t="shared" si="23"/>
        <v>0</v>
      </c>
      <c r="D50" s="40">
        <f t="shared" si="23"/>
        <v>0</v>
      </c>
      <c r="E50" s="40">
        <f t="shared" si="23"/>
        <v>0</v>
      </c>
      <c r="F50" s="40">
        <f t="shared" si="23"/>
        <v>0</v>
      </c>
      <c r="G50" s="40">
        <f t="shared" si="23"/>
        <v>0</v>
      </c>
      <c r="H50" s="40">
        <f t="shared" si="23"/>
        <v>0</v>
      </c>
      <c r="I50" s="1"/>
    </row>
    <row r="51" spans="1:9" x14ac:dyDescent="0.25">
      <c r="A51" s="38" t="s">
        <v>13</v>
      </c>
      <c r="B51" s="43">
        <f>$B$4</f>
        <v>1</v>
      </c>
      <c r="C51" s="43">
        <f t="shared" ref="C51:H51" si="24">$B$4</f>
        <v>1</v>
      </c>
      <c r="D51" s="43">
        <f t="shared" si="24"/>
        <v>1</v>
      </c>
      <c r="E51" s="43">
        <f t="shared" si="24"/>
        <v>1</v>
      </c>
      <c r="F51" s="43">
        <f t="shared" si="24"/>
        <v>1</v>
      </c>
      <c r="G51" s="43">
        <f t="shared" si="24"/>
        <v>1</v>
      </c>
      <c r="H51" s="43">
        <f t="shared" si="24"/>
        <v>1</v>
      </c>
      <c r="I51" s="39"/>
    </row>
    <row r="52" spans="1:9" x14ac:dyDescent="0.25">
      <c r="A52" s="8" t="s">
        <v>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1"/>
    </row>
    <row r="53" spans="1:9" x14ac:dyDescent="0.25">
      <c r="A53" s="8" t="s">
        <v>14</v>
      </c>
      <c r="B53" s="3" t="e">
        <f t="shared" ref="B53:H53" si="25">B52/B50</f>
        <v>#DIV/0!</v>
      </c>
      <c r="C53" s="3" t="e">
        <f t="shared" si="25"/>
        <v>#DIV/0!</v>
      </c>
      <c r="D53" s="3" t="e">
        <f t="shared" si="25"/>
        <v>#DIV/0!</v>
      </c>
      <c r="E53" s="3" t="e">
        <f t="shared" si="25"/>
        <v>#DIV/0!</v>
      </c>
      <c r="F53" s="3" t="e">
        <f t="shared" si="25"/>
        <v>#DIV/0!</v>
      </c>
      <c r="G53" s="3" t="e">
        <f t="shared" si="25"/>
        <v>#DIV/0!</v>
      </c>
      <c r="H53" s="3" t="e">
        <f t="shared" si="25"/>
        <v>#DIV/0!</v>
      </c>
      <c r="I53" s="1"/>
    </row>
    <row r="54" spans="1:9" x14ac:dyDescent="0.25">
      <c r="A54" s="8" t="s">
        <v>15</v>
      </c>
      <c r="B54" s="4">
        <f t="shared" ref="B54:H54" si="26">$I$48*B49</f>
        <v>0</v>
      </c>
      <c r="C54" s="4">
        <f t="shared" si="26"/>
        <v>0</v>
      </c>
      <c r="D54" s="4">
        <f t="shared" si="26"/>
        <v>0</v>
      </c>
      <c r="E54" s="4">
        <f t="shared" si="26"/>
        <v>0</v>
      </c>
      <c r="F54" s="4">
        <f t="shared" si="26"/>
        <v>0</v>
      </c>
      <c r="G54" s="4">
        <f t="shared" si="26"/>
        <v>0</v>
      </c>
      <c r="H54" s="4">
        <f t="shared" si="26"/>
        <v>0</v>
      </c>
      <c r="I54" s="1"/>
    </row>
    <row r="55" spans="1:9" x14ac:dyDescent="0.25">
      <c r="A55" s="8" t="s">
        <v>16</v>
      </c>
      <c r="B55" s="1"/>
      <c r="C55" s="5">
        <f t="shared" ref="C55:H55" si="27">C54-$B$54</f>
        <v>0</v>
      </c>
      <c r="D55" s="5">
        <f t="shared" si="27"/>
        <v>0</v>
      </c>
      <c r="E55" s="5">
        <f t="shared" si="27"/>
        <v>0</v>
      </c>
      <c r="F55" s="5">
        <f t="shared" si="27"/>
        <v>0</v>
      </c>
      <c r="G55" s="5">
        <f t="shared" si="27"/>
        <v>0</v>
      </c>
      <c r="H55" s="5">
        <f t="shared" si="27"/>
        <v>0</v>
      </c>
      <c r="I55" s="1"/>
    </row>
    <row r="56" spans="1:9" x14ac:dyDescent="0.25">
      <c r="A56" s="8" t="s">
        <v>17</v>
      </c>
      <c r="B56" s="1"/>
      <c r="C56" s="4">
        <f t="shared" ref="C56:H56" si="28">C55/C51</f>
        <v>0</v>
      </c>
      <c r="D56" s="4">
        <f t="shared" si="28"/>
        <v>0</v>
      </c>
      <c r="E56" s="4">
        <f t="shared" si="28"/>
        <v>0</v>
      </c>
      <c r="F56" s="4">
        <f t="shared" si="28"/>
        <v>0</v>
      </c>
      <c r="G56" s="4">
        <f t="shared" si="28"/>
        <v>0</v>
      </c>
      <c r="H56" s="4">
        <f t="shared" si="28"/>
        <v>0</v>
      </c>
      <c r="I56" s="1"/>
    </row>
    <row r="57" spans="1:9" x14ac:dyDescent="0.25">
      <c r="A57" s="11" t="s">
        <v>18</v>
      </c>
      <c r="B57" s="11"/>
      <c r="C57" s="12">
        <f t="shared" ref="C57:H57" si="29">C56*365</f>
        <v>0</v>
      </c>
      <c r="D57" s="12">
        <f t="shared" si="29"/>
        <v>0</v>
      </c>
      <c r="E57" s="12">
        <f t="shared" si="29"/>
        <v>0</v>
      </c>
      <c r="F57" s="12">
        <f t="shared" si="29"/>
        <v>0</v>
      </c>
      <c r="G57" s="12">
        <f t="shared" si="29"/>
        <v>0</v>
      </c>
      <c r="H57" s="12">
        <f t="shared" si="29"/>
        <v>0</v>
      </c>
      <c r="I57" s="1"/>
    </row>
    <row r="58" spans="1:9" x14ac:dyDescent="0.25">
      <c r="A58" s="9" t="s">
        <v>19</v>
      </c>
      <c r="B58" s="9"/>
      <c r="C58" s="10" t="e">
        <f t="shared" ref="C58:H58" si="30">C57*C53</f>
        <v>#DIV/0!</v>
      </c>
      <c r="D58" s="10" t="e">
        <f t="shared" si="30"/>
        <v>#DIV/0!</v>
      </c>
      <c r="E58" s="10" t="e">
        <f t="shared" si="30"/>
        <v>#DIV/0!</v>
      </c>
      <c r="F58" s="10" t="e">
        <f t="shared" si="30"/>
        <v>#DIV/0!</v>
      </c>
      <c r="G58" s="10" t="e">
        <f t="shared" si="30"/>
        <v>#DIV/0!</v>
      </c>
      <c r="H58" s="10" t="e">
        <f t="shared" si="30"/>
        <v>#DIV/0!</v>
      </c>
      <c r="I58" s="1"/>
    </row>
    <row r="59" spans="1:9" x14ac:dyDescent="0.25">
      <c r="A59" s="11" t="s">
        <v>20</v>
      </c>
      <c r="B59" s="11"/>
      <c r="C59" s="12">
        <f t="shared" ref="C59:H60" si="31">C57/12</f>
        <v>0</v>
      </c>
      <c r="D59" s="12">
        <f t="shared" si="31"/>
        <v>0</v>
      </c>
      <c r="E59" s="12">
        <f t="shared" si="31"/>
        <v>0</v>
      </c>
      <c r="F59" s="12">
        <f t="shared" si="31"/>
        <v>0</v>
      </c>
      <c r="G59" s="12">
        <f t="shared" si="31"/>
        <v>0</v>
      </c>
      <c r="H59" s="12">
        <f t="shared" si="31"/>
        <v>0</v>
      </c>
      <c r="I59" s="1"/>
    </row>
    <row r="60" spans="1:9" x14ac:dyDescent="0.25">
      <c r="A60" s="9" t="s">
        <v>21</v>
      </c>
      <c r="B60" s="9"/>
      <c r="C60" s="10" t="e">
        <f t="shared" si="31"/>
        <v>#DIV/0!</v>
      </c>
      <c r="D60" s="10" t="e">
        <f t="shared" si="31"/>
        <v>#DIV/0!</v>
      </c>
      <c r="E60" s="10" t="e">
        <f t="shared" si="31"/>
        <v>#DIV/0!</v>
      </c>
      <c r="F60" s="10" t="e">
        <f t="shared" si="31"/>
        <v>#DIV/0!</v>
      </c>
      <c r="G60" s="10" t="e">
        <f t="shared" si="31"/>
        <v>#DIV/0!</v>
      </c>
      <c r="H60" s="10" t="e">
        <f t="shared" si="31"/>
        <v>#DIV/0!</v>
      </c>
      <c r="I60" s="1"/>
    </row>
    <row r="61" spans="1:9" x14ac:dyDescent="0.25">
      <c r="A61" s="16"/>
      <c r="B61" s="16"/>
      <c r="C61" s="17"/>
      <c r="D61" s="17"/>
      <c r="E61" s="17"/>
      <c r="F61" s="17"/>
      <c r="G61" s="17"/>
      <c r="H61" s="17"/>
      <c r="I61" s="1"/>
    </row>
    <row r="62" spans="1:9" x14ac:dyDescent="0.25">
      <c r="A62" s="8" t="s">
        <v>22</v>
      </c>
      <c r="B62" s="19" t="e">
        <f t="shared" ref="B62:H62" si="32">SQRT((B49*(1-B49)/B48))</f>
        <v>#DIV/0!</v>
      </c>
      <c r="C62" s="19" t="e">
        <f t="shared" si="32"/>
        <v>#DIV/0!</v>
      </c>
      <c r="D62" s="19" t="e">
        <f t="shared" si="32"/>
        <v>#DIV/0!</v>
      </c>
      <c r="E62" s="19" t="e">
        <f t="shared" si="32"/>
        <v>#DIV/0!</v>
      </c>
      <c r="F62" s="19" t="e">
        <f t="shared" si="32"/>
        <v>#DIV/0!</v>
      </c>
      <c r="G62" s="19" t="e">
        <f t="shared" si="32"/>
        <v>#DIV/0!</v>
      </c>
      <c r="H62" s="19" t="e">
        <f t="shared" si="32"/>
        <v>#DIV/0!</v>
      </c>
      <c r="I62" s="1"/>
    </row>
    <row r="63" spans="1:9" x14ac:dyDescent="0.25">
      <c r="A63" s="8" t="s">
        <v>23</v>
      </c>
      <c r="B63" s="20" t="e">
        <f>(C49-B49)/SQRT(POWER(C62,2)+POWER(B62,2))</f>
        <v>#DIV/0!</v>
      </c>
      <c r="C63" s="20" t="e">
        <f t="shared" ref="C63:H63" si="33">($B$49-C49)/SQRT(POWER($B$62,2)+POWER(C62,2))</f>
        <v>#DIV/0!</v>
      </c>
      <c r="D63" s="20" t="e">
        <f t="shared" si="33"/>
        <v>#DIV/0!</v>
      </c>
      <c r="E63" s="20" t="e">
        <f t="shared" si="33"/>
        <v>#DIV/0!</v>
      </c>
      <c r="F63" s="20" t="e">
        <f t="shared" si="33"/>
        <v>#DIV/0!</v>
      </c>
      <c r="G63" s="20" t="e">
        <f t="shared" si="33"/>
        <v>#DIV/0!</v>
      </c>
      <c r="H63" s="20" t="e">
        <f t="shared" si="33"/>
        <v>#DIV/0!</v>
      </c>
      <c r="I63" s="1"/>
    </row>
    <row r="64" spans="1:9" x14ac:dyDescent="0.25">
      <c r="A64" s="36" t="s">
        <v>66</v>
      </c>
      <c r="B64" s="64"/>
      <c r="C64" s="67" t="e">
        <f>(C48-$B$49)/C62</f>
        <v>#DIV/0!</v>
      </c>
      <c r="D64" s="67" t="e">
        <f t="shared" ref="D64:H64" si="34">(D48-$B$49)/D62</f>
        <v>#DIV/0!</v>
      </c>
      <c r="E64" s="67" t="e">
        <f t="shared" si="34"/>
        <v>#DIV/0!</v>
      </c>
      <c r="F64" s="67" t="e">
        <f t="shared" si="34"/>
        <v>#DIV/0!</v>
      </c>
      <c r="G64" s="67" t="e">
        <f t="shared" si="34"/>
        <v>#DIV/0!</v>
      </c>
      <c r="H64" s="67" t="e">
        <f t="shared" si="34"/>
        <v>#DIV/0!</v>
      </c>
      <c r="I64" s="73"/>
    </row>
    <row r="65" spans="1:9" x14ac:dyDescent="0.25">
      <c r="A65" s="8" t="s">
        <v>24</v>
      </c>
      <c r="B65" s="21" t="e">
        <f t="shared" ref="B65:H65" si="35">NORMDIST(B63,0,1,TRUE)</f>
        <v>#DIV/0!</v>
      </c>
      <c r="C65" s="21" t="e">
        <f t="shared" si="35"/>
        <v>#DIV/0!</v>
      </c>
      <c r="D65" s="21" t="e">
        <f t="shared" si="35"/>
        <v>#DIV/0!</v>
      </c>
      <c r="E65" s="21" t="e">
        <f t="shared" si="35"/>
        <v>#DIV/0!</v>
      </c>
      <c r="F65" s="21" t="e">
        <f t="shared" si="35"/>
        <v>#DIV/0!</v>
      </c>
      <c r="G65" s="21" t="e">
        <f t="shared" si="35"/>
        <v>#DIV/0!</v>
      </c>
      <c r="H65" s="21" t="e">
        <f t="shared" si="35"/>
        <v>#DIV/0!</v>
      </c>
      <c r="I65" s="1"/>
    </row>
    <row r="66" spans="1:9" x14ac:dyDescent="0.25">
      <c r="A66" s="36" t="s">
        <v>59</v>
      </c>
      <c r="B66" s="67"/>
      <c r="C66" s="67" t="e">
        <f>(C49-$B$49)/$B$49</f>
        <v>#DIV/0!</v>
      </c>
      <c r="D66" s="67" t="e">
        <f t="shared" ref="D66:H66" si="36">(D49-$B$49)/$B$49</f>
        <v>#DIV/0!</v>
      </c>
      <c r="E66" s="67" t="e">
        <f t="shared" si="36"/>
        <v>#DIV/0!</v>
      </c>
      <c r="F66" s="67" t="e">
        <f t="shared" si="36"/>
        <v>#DIV/0!</v>
      </c>
      <c r="G66" s="67" t="e">
        <f t="shared" si="36"/>
        <v>#DIV/0!</v>
      </c>
      <c r="H66" s="67" t="e">
        <f t="shared" si="36"/>
        <v>#DIV/0!</v>
      </c>
      <c r="I66" s="73"/>
    </row>
    <row r="67" spans="1:9" x14ac:dyDescent="0.25">
      <c r="A67" s="36" t="s">
        <v>67</v>
      </c>
      <c r="B67" s="67">
        <f>IF($L$1=1,VLOOKUP($L$2,$N$1:$O$4,2, FALSE), IF($L$1=2, VLOOKUP($L$2,$P$1:$Q$4,2, FALSE), 0))</f>
        <v>1.6448529999999999</v>
      </c>
      <c r="C67" s="67">
        <f>IF($L$1=1,VLOOKUP($L$2,$N$1:$O$4,2, FALSE), IF($L$1=2, VLOOKUP($L$2,$P$1:$Q$4,2, FALSE), 0))</f>
        <v>1.6448529999999999</v>
      </c>
      <c r="D67" s="67">
        <f>IF($L$1=1,VLOOKUP($L$2,$N$1:$O$4,2, FALSE), IF($L$1=2, VLOOKUP($L$2,$P$1:$Q$4,2, FALSE), 0))</f>
        <v>1.6448529999999999</v>
      </c>
      <c r="E67" s="67">
        <f>IF($L$1=1,VLOOKUP($L$2,$N$1:$O$4,2, FALSE), IF($L$1=2, VLOOKUP($L$2,$P$1:$Q$4,2, FALSE), 0))</f>
        <v>1.6448529999999999</v>
      </c>
      <c r="F67" s="67">
        <f>IF($L$1=1,VLOOKUP($L$2,$N$1:$O$4,2, FALSE), IF($L$1=2, VLOOKUP($L$2,$P$1:$Q$4,2, FALSE), 0))</f>
        <v>1.6448529999999999</v>
      </c>
      <c r="G67" s="67">
        <f>IF($L$1=1,VLOOKUP($L$2,$N$1:$O$4,2, FALSE), IF($L$1=2, VLOOKUP($L$2,$P$1:$Q$4,2, FALSE), 0))</f>
        <v>1.6448529999999999</v>
      </c>
      <c r="H67" s="67">
        <f>IF($L$1=1,VLOOKUP($L$2,$N$1:$O$4,2, FALSE), IF($L$1=2, VLOOKUP($L$2,$P$1:$Q$4,2, FALSE), 0))</f>
        <v>1.6448529999999999</v>
      </c>
      <c r="I67" s="73"/>
    </row>
    <row r="68" spans="1:9" x14ac:dyDescent="0.25">
      <c r="A68" s="36" t="s">
        <v>68</v>
      </c>
      <c r="B68" s="67" t="e">
        <f>B49-(B62*B67)</f>
        <v>#DIV/0!</v>
      </c>
      <c r="C68" s="67" t="e">
        <f t="shared" ref="C68:H68" si="37">C49-(C62*C67)</f>
        <v>#DIV/0!</v>
      </c>
      <c r="D68" s="67" t="e">
        <f t="shared" si="37"/>
        <v>#DIV/0!</v>
      </c>
      <c r="E68" s="67" t="e">
        <f t="shared" si="37"/>
        <v>#DIV/0!</v>
      </c>
      <c r="F68" s="67" t="e">
        <f t="shared" si="37"/>
        <v>#DIV/0!</v>
      </c>
      <c r="G68" s="67" t="e">
        <f t="shared" si="37"/>
        <v>#DIV/0!</v>
      </c>
      <c r="H68" s="67" t="e">
        <f t="shared" si="37"/>
        <v>#DIV/0!</v>
      </c>
      <c r="I68" s="73"/>
    </row>
    <row r="69" spans="1:9" x14ac:dyDescent="0.25">
      <c r="A69" s="36" t="s">
        <v>69</v>
      </c>
      <c r="B69" s="67" t="e">
        <f>B49+(B62*B67)</f>
        <v>#DIV/0!</v>
      </c>
      <c r="C69" s="67" t="e">
        <f t="shared" ref="C69:H69" si="38">C49+(C62*C67)</f>
        <v>#DIV/0!</v>
      </c>
      <c r="D69" s="67" t="e">
        <f t="shared" si="38"/>
        <v>#DIV/0!</v>
      </c>
      <c r="E69" s="67" t="e">
        <f t="shared" si="38"/>
        <v>#DIV/0!</v>
      </c>
      <c r="F69" s="67" t="e">
        <f t="shared" si="38"/>
        <v>#DIV/0!</v>
      </c>
      <c r="G69" s="67" t="e">
        <f t="shared" si="38"/>
        <v>#DIV/0!</v>
      </c>
      <c r="H69" s="67" t="e">
        <f t="shared" si="38"/>
        <v>#DIV/0!</v>
      </c>
      <c r="I69" s="73"/>
    </row>
    <row r="70" spans="1:9" x14ac:dyDescent="0.25">
      <c r="A70" s="36" t="s">
        <v>60</v>
      </c>
      <c r="C70" s="71" t="e">
        <f>($B$49+$B$62*C67-C49)/C62</f>
        <v>#DIV/0!</v>
      </c>
      <c r="D70" s="71" t="e">
        <f t="shared" ref="D70:H70" si="39">($B$49+$B$62*D67-D49)/D62</f>
        <v>#DIV/0!</v>
      </c>
      <c r="E70" s="71" t="e">
        <f t="shared" si="39"/>
        <v>#DIV/0!</v>
      </c>
      <c r="F70" s="71" t="e">
        <f t="shared" si="39"/>
        <v>#DIV/0!</v>
      </c>
      <c r="G70" s="71" t="e">
        <f t="shared" si="39"/>
        <v>#DIV/0!</v>
      </c>
      <c r="H70" s="71" t="e">
        <f t="shared" si="39"/>
        <v>#DIV/0!</v>
      </c>
      <c r="I70" s="73"/>
    </row>
    <row r="71" spans="1:9" x14ac:dyDescent="0.25">
      <c r="A71" s="36" t="s">
        <v>61</v>
      </c>
      <c r="B71" s="67"/>
      <c r="C71" s="67" t="b">
        <f>IF(C48&gt;$B$15, TRUE, FALSE)</f>
        <v>0</v>
      </c>
      <c r="D71" s="67" t="b">
        <f t="shared" ref="D71:H71" si="40">IF(D48&gt;$B$15, TRUE, FALSE)</f>
        <v>0</v>
      </c>
      <c r="E71" s="67" t="b">
        <f t="shared" si="40"/>
        <v>0</v>
      </c>
      <c r="F71" s="67" t="b">
        <f t="shared" si="40"/>
        <v>0</v>
      </c>
      <c r="G71" s="67" t="b">
        <f t="shared" si="40"/>
        <v>0</v>
      </c>
      <c r="H71" s="67" t="b">
        <f t="shared" si="40"/>
        <v>0</v>
      </c>
      <c r="I71" s="73"/>
    </row>
    <row r="72" spans="1:9" x14ac:dyDescent="0.25">
      <c r="A72" s="36" t="s">
        <v>36</v>
      </c>
      <c r="B72" s="37"/>
      <c r="C72" s="66" t="e">
        <f>IF(OR(C71, $L$1=1), 1- _xlfn.NORM.DIST((($B$49+$B$62*C67-C49)/C62), 0, 1, TRUE), 1- _xlfn.NORM.DIST(((C49+C62*C67 - $B$49)/$B$62), 0, 1, TRUE))</f>
        <v>#DIV/0!</v>
      </c>
      <c r="D72" s="66" t="e">
        <f t="shared" ref="D72:H72" si="41">IF(OR(D71, $L$1=1), 1- _xlfn.NORM.DIST((($B$49+$B$62*D67-D49)/D62), 0, 1, TRUE), 1- _xlfn.NORM.DIST(((D49+D62*D67 - $B$49)/$B$62), 0, 1, TRUE))</f>
        <v>#DIV/0!</v>
      </c>
      <c r="E72" s="66" t="e">
        <f t="shared" si="41"/>
        <v>#DIV/0!</v>
      </c>
      <c r="F72" s="66" t="e">
        <f t="shared" si="41"/>
        <v>#DIV/0!</v>
      </c>
      <c r="G72" s="66" t="e">
        <f t="shared" si="41"/>
        <v>#DIV/0!</v>
      </c>
      <c r="H72" s="66" t="e">
        <f t="shared" si="41"/>
        <v>#DIV/0!</v>
      </c>
      <c r="I72" s="37"/>
    </row>
    <row r="73" spans="1:9" x14ac:dyDescent="0.25">
      <c r="A73" s="36" t="s">
        <v>37</v>
      </c>
      <c r="B73" s="37"/>
      <c r="C73" s="37" t="str">
        <f>CONCATENATE("https://abtestguide.com/calc/?ua=",$B$48,"&amp;ub=",C48,"&amp;ca=",$B$50,"&amp;cb=",C50,"&amp;sig=95")</f>
        <v>https://abtestguide.com/calc/?ua=0&amp;ub=0&amp;ca=0&amp;cb=0&amp;sig=95</v>
      </c>
      <c r="D73" s="37" t="str">
        <f t="shared" ref="D73:H73" si="42">CONCATENATE("https://abtestguide.com/calc/?ua=",$B$48,"&amp;ub=",D48,"&amp;ca=",$B$50,"&amp;cb=",D50,"&amp;sig=95")</f>
        <v>https://abtestguide.com/calc/?ua=0&amp;ub=0&amp;ca=0&amp;cb=0&amp;sig=95</v>
      </c>
      <c r="E73" s="37" t="str">
        <f t="shared" si="42"/>
        <v>https://abtestguide.com/calc/?ua=0&amp;ub=0&amp;ca=0&amp;cb=0&amp;sig=95</v>
      </c>
      <c r="F73" s="37" t="str">
        <f t="shared" si="42"/>
        <v>https://abtestguide.com/calc/?ua=0&amp;ub=0&amp;ca=0&amp;cb=0&amp;sig=95</v>
      </c>
      <c r="G73" s="37" t="str">
        <f t="shared" si="42"/>
        <v>https://abtestguide.com/calc/?ua=0&amp;ub=0&amp;ca=0&amp;cb=0&amp;sig=95</v>
      </c>
      <c r="H73" s="37" t="str">
        <f t="shared" si="42"/>
        <v>https://abtestguide.com/calc/?ua=0&amp;ub=0&amp;ca=0&amp;cb=0&amp;sig=95</v>
      </c>
      <c r="I73" s="37"/>
    </row>
    <row r="74" spans="1:9" x14ac:dyDescent="0.25">
      <c r="A74" s="18"/>
      <c r="B74" s="21"/>
      <c r="C74" s="21"/>
      <c r="D74" s="21"/>
      <c r="E74" s="21"/>
      <c r="F74" s="21"/>
      <c r="G74" s="21"/>
      <c r="H74" s="21"/>
      <c r="I74" s="1"/>
    </row>
    <row r="75" spans="1:9" x14ac:dyDescent="0.25">
      <c r="A75" s="25" t="s">
        <v>25</v>
      </c>
      <c r="B75" s="21"/>
      <c r="C75" s="21"/>
      <c r="D75" s="21"/>
      <c r="E75" s="21"/>
      <c r="F75" s="21"/>
      <c r="G75" s="21"/>
      <c r="H75" s="21"/>
      <c r="I75" s="1"/>
    </row>
    <row r="76" spans="1:9" x14ac:dyDescent="0.25">
      <c r="A76" s="8" t="s">
        <v>26</v>
      </c>
      <c r="B76" s="21" t="e">
        <f t="shared" ref="B76:H76" si="43">IF(OR(B65&lt;0.1,B65&gt;0.9),"YES","NO")</f>
        <v>#DIV/0!</v>
      </c>
      <c r="C76" s="21" t="e">
        <f t="shared" si="43"/>
        <v>#DIV/0!</v>
      </c>
      <c r="D76" s="21" t="e">
        <f t="shared" si="43"/>
        <v>#DIV/0!</v>
      </c>
      <c r="E76" s="21" t="e">
        <f t="shared" si="43"/>
        <v>#DIV/0!</v>
      </c>
      <c r="F76" s="21" t="e">
        <f t="shared" si="43"/>
        <v>#DIV/0!</v>
      </c>
      <c r="G76" s="21" t="e">
        <f t="shared" si="43"/>
        <v>#DIV/0!</v>
      </c>
      <c r="H76" s="21" t="e">
        <f t="shared" si="43"/>
        <v>#DIV/0!</v>
      </c>
      <c r="I76" s="1"/>
    </row>
    <row r="77" spans="1:9" x14ac:dyDescent="0.25">
      <c r="A77" s="8" t="s">
        <v>27</v>
      </c>
      <c r="B77" s="21" t="e">
        <f t="shared" ref="B77:H77" si="44">IF(OR(B65&lt;0.05,B65&gt;0.95),"YES","NO")</f>
        <v>#DIV/0!</v>
      </c>
      <c r="C77" s="21" t="e">
        <f t="shared" si="44"/>
        <v>#DIV/0!</v>
      </c>
      <c r="D77" s="21" t="e">
        <f t="shared" si="44"/>
        <v>#DIV/0!</v>
      </c>
      <c r="E77" s="21" t="e">
        <f t="shared" si="44"/>
        <v>#DIV/0!</v>
      </c>
      <c r="F77" s="21" t="e">
        <f t="shared" si="44"/>
        <v>#DIV/0!</v>
      </c>
      <c r="G77" s="21" t="e">
        <f t="shared" si="44"/>
        <v>#DIV/0!</v>
      </c>
      <c r="H77" s="21" t="e">
        <f t="shared" si="44"/>
        <v>#DIV/0!</v>
      </c>
      <c r="I77" s="1"/>
    </row>
    <row r="78" spans="1:9" x14ac:dyDescent="0.25">
      <c r="A78" s="8" t="s">
        <v>28</v>
      </c>
      <c r="B78" s="21" t="e">
        <f t="shared" ref="B78:H78" si="45">IF(OR(B65&lt;0.01,B65&gt;0.99),"YES","NO")</f>
        <v>#DIV/0!</v>
      </c>
      <c r="C78" s="21" t="e">
        <f t="shared" si="45"/>
        <v>#DIV/0!</v>
      </c>
      <c r="D78" s="21" t="e">
        <f t="shared" si="45"/>
        <v>#DIV/0!</v>
      </c>
      <c r="E78" s="21" t="e">
        <f t="shared" si="45"/>
        <v>#DIV/0!</v>
      </c>
      <c r="F78" s="21" t="e">
        <f t="shared" si="45"/>
        <v>#DIV/0!</v>
      </c>
      <c r="G78" s="21" t="e">
        <f t="shared" si="45"/>
        <v>#DIV/0!</v>
      </c>
      <c r="H78" s="21" t="e">
        <f t="shared" si="45"/>
        <v>#DIV/0!</v>
      </c>
      <c r="I78" s="1"/>
    </row>
    <row r="79" spans="1:9" x14ac:dyDescent="0.25">
      <c r="A79" s="16"/>
      <c r="B79" s="16"/>
      <c r="C79" s="17"/>
      <c r="D79" s="17"/>
      <c r="E79" s="17"/>
      <c r="F79" s="17"/>
      <c r="G79" s="17"/>
      <c r="H79" s="17"/>
      <c r="I79" s="1"/>
    </row>
    <row r="80" spans="1:9" x14ac:dyDescent="0.25">
      <c r="A80" s="14" t="s">
        <v>40</v>
      </c>
      <c r="B80" s="8" t="s">
        <v>8</v>
      </c>
      <c r="C80" s="8" t="s">
        <v>2</v>
      </c>
      <c r="D80" s="8" t="s">
        <v>3</v>
      </c>
      <c r="E80" s="8" t="s">
        <v>4</v>
      </c>
      <c r="F80" s="8" t="s">
        <v>5</v>
      </c>
      <c r="G80" s="8" t="s">
        <v>6</v>
      </c>
      <c r="H80" s="8" t="s">
        <v>7</v>
      </c>
      <c r="I80" s="8" t="s">
        <v>9</v>
      </c>
    </row>
    <row r="81" spans="1:9" x14ac:dyDescent="0.25">
      <c r="A81" s="8" t="s">
        <v>30</v>
      </c>
      <c r="B81" s="28">
        <v>0</v>
      </c>
      <c r="C81" s="28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1">
        <f>SUM(B81:H81)</f>
        <v>0</v>
      </c>
    </row>
    <row r="82" spans="1:9" x14ac:dyDescent="0.25">
      <c r="A82" s="8" t="s">
        <v>11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1"/>
    </row>
    <row r="83" spans="1:9" x14ac:dyDescent="0.25">
      <c r="A83" s="8" t="s">
        <v>12</v>
      </c>
      <c r="B83" s="2">
        <f t="shared" ref="B83:H83" si="46">B81*B82</f>
        <v>0</v>
      </c>
      <c r="C83" s="2">
        <f t="shared" si="46"/>
        <v>0</v>
      </c>
      <c r="D83" s="2">
        <f t="shared" si="46"/>
        <v>0</v>
      </c>
      <c r="E83" s="2">
        <f t="shared" si="46"/>
        <v>0</v>
      </c>
      <c r="F83" s="2">
        <f t="shared" si="46"/>
        <v>0</v>
      </c>
      <c r="G83" s="2">
        <f t="shared" si="46"/>
        <v>0</v>
      </c>
      <c r="H83" s="2">
        <f t="shared" si="46"/>
        <v>0</v>
      </c>
      <c r="I83" s="1"/>
    </row>
    <row r="84" spans="1:9" x14ac:dyDescent="0.25">
      <c r="A84" s="8" t="s">
        <v>13</v>
      </c>
      <c r="B84" s="43">
        <f>$B$4</f>
        <v>1</v>
      </c>
      <c r="C84" s="43">
        <f t="shared" ref="C84:H84" si="47">$B$4</f>
        <v>1</v>
      </c>
      <c r="D84" s="43">
        <f t="shared" si="47"/>
        <v>1</v>
      </c>
      <c r="E84" s="43">
        <f t="shared" si="47"/>
        <v>1</v>
      </c>
      <c r="F84" s="43">
        <f t="shared" si="47"/>
        <v>1</v>
      </c>
      <c r="G84" s="43">
        <f t="shared" si="47"/>
        <v>1</v>
      </c>
      <c r="H84" s="43">
        <f t="shared" si="47"/>
        <v>1</v>
      </c>
      <c r="I84" s="1"/>
    </row>
    <row r="85" spans="1:9" x14ac:dyDescent="0.25">
      <c r="A85" s="8" t="s">
        <v>1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"/>
    </row>
    <row r="86" spans="1:9" x14ac:dyDescent="0.25">
      <c r="A86" s="8" t="s">
        <v>14</v>
      </c>
      <c r="B86" s="3" t="e">
        <f t="shared" ref="B86:H86" si="48">B85/B83</f>
        <v>#DIV/0!</v>
      </c>
      <c r="C86" s="3" t="e">
        <f t="shared" si="48"/>
        <v>#DIV/0!</v>
      </c>
      <c r="D86" s="3" t="e">
        <f t="shared" si="48"/>
        <v>#DIV/0!</v>
      </c>
      <c r="E86" s="3" t="e">
        <f t="shared" si="48"/>
        <v>#DIV/0!</v>
      </c>
      <c r="F86" s="3" t="e">
        <f t="shared" si="48"/>
        <v>#DIV/0!</v>
      </c>
      <c r="G86" s="3" t="e">
        <f t="shared" si="48"/>
        <v>#DIV/0!</v>
      </c>
      <c r="H86" s="3" t="e">
        <f t="shared" si="48"/>
        <v>#DIV/0!</v>
      </c>
      <c r="I86" s="1"/>
    </row>
    <row r="87" spans="1:9" x14ac:dyDescent="0.25">
      <c r="A87" s="8" t="s">
        <v>15</v>
      </c>
      <c r="B87" s="4">
        <f t="shared" ref="B87:H87" si="49">$I$48*B82</f>
        <v>0</v>
      </c>
      <c r="C87" s="4">
        <f t="shared" si="49"/>
        <v>0</v>
      </c>
      <c r="D87" s="4">
        <f t="shared" si="49"/>
        <v>0</v>
      </c>
      <c r="E87" s="4">
        <f t="shared" si="49"/>
        <v>0</v>
      </c>
      <c r="F87" s="4">
        <f t="shared" si="49"/>
        <v>0</v>
      </c>
      <c r="G87" s="4">
        <f t="shared" si="49"/>
        <v>0</v>
      </c>
      <c r="H87" s="4">
        <f t="shared" si="49"/>
        <v>0</v>
      </c>
      <c r="I87" s="1"/>
    </row>
    <row r="88" spans="1:9" x14ac:dyDescent="0.25">
      <c r="A88" s="8" t="s">
        <v>16</v>
      </c>
      <c r="B88" s="1"/>
      <c r="C88" s="5">
        <f t="shared" ref="C88:H88" si="50">C87-$B$54</f>
        <v>0</v>
      </c>
      <c r="D88" s="5">
        <f t="shared" si="50"/>
        <v>0</v>
      </c>
      <c r="E88" s="5">
        <f t="shared" si="50"/>
        <v>0</v>
      </c>
      <c r="F88" s="5">
        <f t="shared" si="50"/>
        <v>0</v>
      </c>
      <c r="G88" s="5">
        <f t="shared" si="50"/>
        <v>0</v>
      </c>
      <c r="H88" s="5">
        <f t="shared" si="50"/>
        <v>0</v>
      </c>
      <c r="I88" s="1"/>
    </row>
    <row r="89" spans="1:9" x14ac:dyDescent="0.25">
      <c r="A89" s="8" t="s">
        <v>17</v>
      </c>
      <c r="B89" s="1"/>
      <c r="C89" s="4">
        <f t="shared" ref="C89:H89" si="51">C88/C84</f>
        <v>0</v>
      </c>
      <c r="D89" s="4">
        <f t="shared" si="51"/>
        <v>0</v>
      </c>
      <c r="E89" s="4">
        <f t="shared" si="51"/>
        <v>0</v>
      </c>
      <c r="F89" s="4">
        <f t="shared" si="51"/>
        <v>0</v>
      </c>
      <c r="G89" s="4">
        <f t="shared" si="51"/>
        <v>0</v>
      </c>
      <c r="H89" s="4">
        <f t="shared" si="51"/>
        <v>0</v>
      </c>
      <c r="I89" s="1"/>
    </row>
    <row r="90" spans="1:9" x14ac:dyDescent="0.25">
      <c r="A90" s="11" t="s">
        <v>18</v>
      </c>
      <c r="B90" s="11"/>
      <c r="C90" s="12">
        <f t="shared" ref="C90:H90" si="52">C89*365</f>
        <v>0</v>
      </c>
      <c r="D90" s="12">
        <f t="shared" si="52"/>
        <v>0</v>
      </c>
      <c r="E90" s="12">
        <f t="shared" si="52"/>
        <v>0</v>
      </c>
      <c r="F90" s="12">
        <f t="shared" si="52"/>
        <v>0</v>
      </c>
      <c r="G90" s="12">
        <f t="shared" si="52"/>
        <v>0</v>
      </c>
      <c r="H90" s="12">
        <f t="shared" si="52"/>
        <v>0</v>
      </c>
      <c r="I90" s="1"/>
    </row>
    <row r="91" spans="1:9" x14ac:dyDescent="0.25">
      <c r="A91" s="9" t="s">
        <v>19</v>
      </c>
      <c r="B91" s="9"/>
      <c r="C91" s="10" t="e">
        <f t="shared" ref="C91:H91" si="53">C90*C86</f>
        <v>#DIV/0!</v>
      </c>
      <c r="D91" s="10" t="e">
        <f t="shared" si="53"/>
        <v>#DIV/0!</v>
      </c>
      <c r="E91" s="10" t="e">
        <f t="shared" si="53"/>
        <v>#DIV/0!</v>
      </c>
      <c r="F91" s="10" t="e">
        <f t="shared" si="53"/>
        <v>#DIV/0!</v>
      </c>
      <c r="G91" s="10" t="e">
        <f t="shared" si="53"/>
        <v>#DIV/0!</v>
      </c>
      <c r="H91" s="10" t="e">
        <f t="shared" si="53"/>
        <v>#DIV/0!</v>
      </c>
      <c r="I91" s="1"/>
    </row>
    <row r="92" spans="1:9" x14ac:dyDescent="0.25">
      <c r="A92" s="11" t="s">
        <v>20</v>
      </c>
      <c r="B92" s="11"/>
      <c r="C92" s="12">
        <f t="shared" ref="C92:H92" si="54">C90/12</f>
        <v>0</v>
      </c>
      <c r="D92" s="12">
        <f t="shared" si="54"/>
        <v>0</v>
      </c>
      <c r="E92" s="12">
        <f t="shared" si="54"/>
        <v>0</v>
      </c>
      <c r="F92" s="12">
        <f t="shared" si="54"/>
        <v>0</v>
      </c>
      <c r="G92" s="12">
        <f t="shared" si="54"/>
        <v>0</v>
      </c>
      <c r="H92" s="12">
        <f t="shared" si="54"/>
        <v>0</v>
      </c>
      <c r="I92" s="1"/>
    </row>
    <row r="93" spans="1:9" x14ac:dyDescent="0.25">
      <c r="A93" s="9" t="s">
        <v>21</v>
      </c>
      <c r="B93" s="9"/>
      <c r="C93" s="10" t="e">
        <f t="shared" ref="C93:H93" si="55">C91/12</f>
        <v>#DIV/0!</v>
      </c>
      <c r="D93" s="10" t="e">
        <f t="shared" si="55"/>
        <v>#DIV/0!</v>
      </c>
      <c r="E93" s="10" t="e">
        <f t="shared" si="55"/>
        <v>#DIV/0!</v>
      </c>
      <c r="F93" s="10" t="e">
        <f t="shared" si="55"/>
        <v>#DIV/0!</v>
      </c>
      <c r="G93" s="10" t="e">
        <f t="shared" si="55"/>
        <v>#DIV/0!</v>
      </c>
      <c r="H93" s="10" t="e">
        <f t="shared" si="55"/>
        <v>#DIV/0!</v>
      </c>
      <c r="I93" s="1"/>
    </row>
    <row r="94" spans="1:9" x14ac:dyDescent="0.25">
      <c r="A94" s="16"/>
      <c r="B94" s="16"/>
      <c r="C94" s="17"/>
      <c r="D94" s="17"/>
      <c r="E94" s="17"/>
      <c r="F94" s="17"/>
      <c r="G94" s="17"/>
      <c r="H94" s="17"/>
      <c r="I94" s="1"/>
    </row>
    <row r="95" spans="1:9" x14ac:dyDescent="0.25">
      <c r="A95" s="8" t="s">
        <v>22</v>
      </c>
      <c r="B95" s="19" t="e">
        <f t="shared" ref="B95:H95" si="56">SQRT((B82*(1-B82)/B81))</f>
        <v>#DIV/0!</v>
      </c>
      <c r="C95" s="19" t="e">
        <f t="shared" si="56"/>
        <v>#DIV/0!</v>
      </c>
      <c r="D95" s="19" t="e">
        <f t="shared" si="56"/>
        <v>#DIV/0!</v>
      </c>
      <c r="E95" s="19" t="e">
        <f t="shared" si="56"/>
        <v>#DIV/0!</v>
      </c>
      <c r="F95" s="19" t="e">
        <f t="shared" si="56"/>
        <v>#DIV/0!</v>
      </c>
      <c r="G95" s="19" t="e">
        <f t="shared" si="56"/>
        <v>#DIV/0!</v>
      </c>
      <c r="H95" s="19" t="e">
        <f t="shared" si="56"/>
        <v>#DIV/0!</v>
      </c>
      <c r="I95" s="1"/>
    </row>
    <row r="96" spans="1:9" x14ac:dyDescent="0.25">
      <c r="A96" s="8" t="s">
        <v>23</v>
      </c>
      <c r="B96" s="29" t="e">
        <f>(C82-B82)/SQRT(POWER(C95,2)+POWER(B95,2))</f>
        <v>#DIV/0!</v>
      </c>
      <c r="C96" s="29" t="e">
        <f t="shared" ref="C96:H96" si="57">($B$49-C82)/SQRT(POWER($B$62,2)+POWER(C95,2))</f>
        <v>#DIV/0!</v>
      </c>
      <c r="D96" s="29" t="e">
        <f t="shared" si="57"/>
        <v>#DIV/0!</v>
      </c>
      <c r="E96" s="29" t="e">
        <f t="shared" si="57"/>
        <v>#DIV/0!</v>
      </c>
      <c r="F96" s="29" t="e">
        <f t="shared" si="57"/>
        <v>#DIV/0!</v>
      </c>
      <c r="G96" s="29" t="e">
        <f t="shared" si="57"/>
        <v>#DIV/0!</v>
      </c>
      <c r="H96" s="29" t="e">
        <f t="shared" si="57"/>
        <v>#DIV/0!</v>
      </c>
      <c r="I96" s="1"/>
    </row>
    <row r="97" spans="1:9" x14ac:dyDescent="0.25">
      <c r="A97" s="8" t="s">
        <v>24</v>
      </c>
      <c r="B97" s="29" t="e">
        <f t="shared" ref="B97:H97" si="58">NORMDIST(B96,0,1,TRUE)</f>
        <v>#DIV/0!</v>
      </c>
      <c r="C97" s="29" t="e">
        <f t="shared" si="58"/>
        <v>#DIV/0!</v>
      </c>
      <c r="D97" s="29" t="e">
        <f t="shared" si="58"/>
        <v>#DIV/0!</v>
      </c>
      <c r="E97" s="29" t="e">
        <f t="shared" si="58"/>
        <v>#DIV/0!</v>
      </c>
      <c r="F97" s="29" t="e">
        <f t="shared" si="58"/>
        <v>#DIV/0!</v>
      </c>
      <c r="G97" s="29" t="e">
        <f t="shared" si="58"/>
        <v>#DIV/0!</v>
      </c>
      <c r="H97" s="29" t="e">
        <f t="shared" si="58"/>
        <v>#DIV/0!</v>
      </c>
      <c r="I97" s="1"/>
    </row>
    <row r="98" spans="1:9" x14ac:dyDescent="0.25">
      <c r="A98" s="36" t="s">
        <v>36</v>
      </c>
      <c r="B98" s="37"/>
      <c r="C98" s="37"/>
      <c r="D98" s="37"/>
      <c r="E98" s="37"/>
      <c r="F98" s="37"/>
      <c r="G98" s="37"/>
      <c r="H98" s="37"/>
      <c r="I98" s="37"/>
    </row>
    <row r="99" spans="1:9" x14ac:dyDescent="0.25">
      <c r="A99" s="36" t="s">
        <v>37</v>
      </c>
      <c r="B99" s="37"/>
      <c r="C99" s="37" t="str">
        <f>CONCATENATE("https://abtestguide.com/calc/?ua=",$B$81,"&amp;ub=",C81,"&amp;ca=",$B$83,"&amp;cb=",C83,"&amp;sig=95")</f>
        <v>https://abtestguide.com/calc/?ua=0&amp;ub=0&amp;ca=0&amp;cb=0&amp;sig=95</v>
      </c>
      <c r="D99" s="37" t="str">
        <f t="shared" ref="D99:H99" si="59">CONCATENATE("https://abtestguide.com/calc/?ua=",$B$81,"&amp;ub=",D81,"&amp;ca=",$B$83,"&amp;cb=",D83,"&amp;sig=95")</f>
        <v>https://abtestguide.com/calc/?ua=0&amp;ub=0&amp;ca=0&amp;cb=0&amp;sig=95</v>
      </c>
      <c r="E99" s="37" t="str">
        <f t="shared" si="59"/>
        <v>https://abtestguide.com/calc/?ua=0&amp;ub=0&amp;ca=0&amp;cb=0&amp;sig=95</v>
      </c>
      <c r="F99" s="37" t="str">
        <f t="shared" si="59"/>
        <v>https://abtestguide.com/calc/?ua=0&amp;ub=0&amp;ca=0&amp;cb=0&amp;sig=95</v>
      </c>
      <c r="G99" s="37" t="str">
        <f t="shared" si="59"/>
        <v>https://abtestguide.com/calc/?ua=0&amp;ub=0&amp;ca=0&amp;cb=0&amp;sig=95</v>
      </c>
      <c r="H99" s="37" t="str">
        <f t="shared" si="59"/>
        <v>https://abtestguide.com/calc/?ua=0&amp;ub=0&amp;ca=0&amp;cb=0&amp;sig=95</v>
      </c>
      <c r="I99" s="37"/>
    </row>
    <row r="100" spans="1:9" x14ac:dyDescent="0.25">
      <c r="A100" s="18"/>
      <c r="B100" s="29"/>
      <c r="C100" s="29"/>
      <c r="D100" s="29"/>
      <c r="E100" s="29"/>
      <c r="F100" s="29"/>
      <c r="G100" s="29"/>
      <c r="H100" s="29"/>
      <c r="I100" s="1"/>
    </row>
    <row r="101" spans="1:9" x14ac:dyDescent="0.25">
      <c r="A101" s="25" t="s">
        <v>25</v>
      </c>
      <c r="B101" s="29"/>
      <c r="C101" s="29"/>
      <c r="D101" s="29"/>
      <c r="E101" s="29"/>
      <c r="F101" s="29"/>
      <c r="G101" s="29"/>
      <c r="H101" s="29"/>
      <c r="I101" s="1"/>
    </row>
    <row r="102" spans="1:9" x14ac:dyDescent="0.25">
      <c r="A102" s="8" t="s">
        <v>26</v>
      </c>
      <c r="B102" s="29" t="e">
        <f t="shared" ref="B102:H102" si="60">IF(OR(B97&lt;0.1,B97&gt;0.9),"YES","NO")</f>
        <v>#DIV/0!</v>
      </c>
      <c r="C102" s="29" t="e">
        <f t="shared" si="60"/>
        <v>#DIV/0!</v>
      </c>
      <c r="D102" s="29" t="e">
        <f t="shared" si="60"/>
        <v>#DIV/0!</v>
      </c>
      <c r="E102" s="29" t="e">
        <f t="shared" si="60"/>
        <v>#DIV/0!</v>
      </c>
      <c r="F102" s="29" t="e">
        <f t="shared" si="60"/>
        <v>#DIV/0!</v>
      </c>
      <c r="G102" s="29" t="e">
        <f t="shared" si="60"/>
        <v>#DIV/0!</v>
      </c>
      <c r="H102" s="29" t="e">
        <f t="shared" si="60"/>
        <v>#DIV/0!</v>
      </c>
      <c r="I102" s="1"/>
    </row>
    <row r="103" spans="1:9" x14ac:dyDescent="0.25">
      <c r="A103" s="8" t="s">
        <v>27</v>
      </c>
      <c r="B103" s="29" t="e">
        <f t="shared" ref="B103:H103" si="61">IF(OR(B97&lt;0.05,B97&gt;0.95),"YES","NO")</f>
        <v>#DIV/0!</v>
      </c>
      <c r="C103" s="29" t="e">
        <f t="shared" si="61"/>
        <v>#DIV/0!</v>
      </c>
      <c r="D103" s="29" t="e">
        <f t="shared" si="61"/>
        <v>#DIV/0!</v>
      </c>
      <c r="E103" s="29" t="e">
        <f t="shared" si="61"/>
        <v>#DIV/0!</v>
      </c>
      <c r="F103" s="29" t="e">
        <f t="shared" si="61"/>
        <v>#DIV/0!</v>
      </c>
      <c r="G103" s="29" t="e">
        <f t="shared" si="61"/>
        <v>#DIV/0!</v>
      </c>
      <c r="H103" s="29" t="e">
        <f t="shared" si="61"/>
        <v>#DIV/0!</v>
      </c>
      <c r="I103" s="1"/>
    </row>
    <row r="104" spans="1:9" x14ac:dyDescent="0.25">
      <c r="A104" s="8" t="s">
        <v>28</v>
      </c>
      <c r="B104" s="29" t="e">
        <f t="shared" ref="B104:H104" si="62">IF(OR(B97&lt;0.01,B97&gt;0.99),"YES","NO")</f>
        <v>#DIV/0!</v>
      </c>
      <c r="C104" s="29" t="e">
        <f t="shared" si="62"/>
        <v>#DIV/0!</v>
      </c>
      <c r="D104" s="29" t="e">
        <f t="shared" si="62"/>
        <v>#DIV/0!</v>
      </c>
      <c r="E104" s="29" t="e">
        <f t="shared" si="62"/>
        <v>#DIV/0!</v>
      </c>
      <c r="F104" s="29" t="e">
        <f t="shared" si="62"/>
        <v>#DIV/0!</v>
      </c>
      <c r="G104" s="29" t="e">
        <f t="shared" si="62"/>
        <v>#DIV/0!</v>
      </c>
      <c r="H104" s="29" t="e">
        <f t="shared" si="62"/>
        <v>#DIV/0!</v>
      </c>
      <c r="I104" s="1"/>
    </row>
  </sheetData>
  <mergeCells count="8">
    <mergeCell ref="K10:L10"/>
    <mergeCell ref="B9:I9"/>
    <mergeCell ref="B10:I10"/>
    <mergeCell ref="B11:I11"/>
    <mergeCell ref="B1:I1"/>
    <mergeCell ref="B6:I6"/>
    <mergeCell ref="B7:I7"/>
    <mergeCell ref="B8:I8"/>
  </mergeCells>
  <conditionalFormatting sqref="B76:H78">
    <cfRule type="containsText" dxfId="82" priority="39" operator="containsText" text="YES">
      <formula>NOT(ISERROR(SEARCH("YES", B76)))</formula>
    </cfRule>
  </conditionalFormatting>
  <conditionalFormatting sqref="B76:H78">
    <cfRule type="containsText" dxfId="81" priority="40" operator="containsText" text="NO">
      <formula>NOT(ISERROR(SEARCH("NO", B76)))</formula>
    </cfRule>
  </conditionalFormatting>
  <conditionalFormatting sqref="B43:H45">
    <cfRule type="containsText" dxfId="80" priority="41" operator="containsText" text="NO">
      <formula>NOT(ISERROR(SEARCH("NO", B43)))</formula>
    </cfRule>
  </conditionalFormatting>
  <conditionalFormatting sqref="B43:H45">
    <cfRule type="containsText" dxfId="79" priority="42" operator="containsText" text="YES">
      <formula>NOT(ISERROR(SEARCH("YES", B43)))</formula>
    </cfRule>
  </conditionalFormatting>
  <conditionalFormatting sqref="B102:H104">
    <cfRule type="containsText" dxfId="78" priority="37" operator="containsText" text="YES">
      <formula>NOT(ISERROR(SEARCH("YES", B102)))</formula>
    </cfRule>
  </conditionalFormatting>
  <conditionalFormatting sqref="B102:H104">
    <cfRule type="containsText" dxfId="77" priority="38" operator="containsText" text="NO">
      <formula>NOT(ISERROR(SEARCH("NO", B102)))</formula>
    </cfRule>
  </conditionalFormatting>
  <conditionalFormatting sqref="C39">
    <cfRule type="cellIs" dxfId="66" priority="36" operator="greaterThan">
      <formula>75</formula>
    </cfRule>
    <cfRule type="cellIs" dxfId="67" priority="35" operator="greaterThan">
      <formula>0.75</formula>
    </cfRule>
    <cfRule type="cellIs" dxfId="68" priority="34" operator="lessThan">
      <formula>0.75</formula>
    </cfRule>
  </conditionalFormatting>
  <conditionalFormatting sqref="D39">
    <cfRule type="cellIs" dxfId="63" priority="31" operator="lessThan">
      <formula>0.75</formula>
    </cfRule>
    <cfRule type="cellIs" dxfId="64" priority="32" operator="greaterThan">
      <formula>0.75</formula>
    </cfRule>
    <cfRule type="cellIs" dxfId="65" priority="33" operator="greaterThan">
      <formula>75</formula>
    </cfRule>
  </conditionalFormatting>
  <conditionalFormatting sqref="E39">
    <cfRule type="cellIs" dxfId="57" priority="28" operator="lessThan">
      <formula>0.75</formula>
    </cfRule>
    <cfRule type="cellIs" dxfId="58" priority="29" operator="greaterThan">
      <formula>0.75</formula>
    </cfRule>
    <cfRule type="cellIs" dxfId="59" priority="30" operator="greaterThan">
      <formula>75</formula>
    </cfRule>
  </conditionalFormatting>
  <conditionalFormatting sqref="F39">
    <cfRule type="cellIs" dxfId="51" priority="25" operator="lessThan">
      <formula>0.75</formula>
    </cfRule>
    <cfRule type="cellIs" dxfId="52" priority="26" operator="greaterThan">
      <formula>0.75</formula>
    </cfRule>
    <cfRule type="cellIs" dxfId="53" priority="27" operator="greaterThan">
      <formula>75</formula>
    </cfRule>
  </conditionalFormatting>
  <conditionalFormatting sqref="G39">
    <cfRule type="cellIs" dxfId="45" priority="22" operator="lessThan">
      <formula>0.75</formula>
    </cfRule>
    <cfRule type="cellIs" dxfId="46" priority="23" operator="greaterThan">
      <formula>0.75</formula>
    </cfRule>
    <cfRule type="cellIs" dxfId="47" priority="24" operator="greaterThan">
      <formula>75</formula>
    </cfRule>
  </conditionalFormatting>
  <conditionalFormatting sqref="H39">
    <cfRule type="cellIs" dxfId="39" priority="19" operator="lessThan">
      <formula>0.75</formula>
    </cfRule>
    <cfRule type="cellIs" dxfId="40" priority="20" operator="greaterThan">
      <formula>0.75</formula>
    </cfRule>
    <cfRule type="cellIs" dxfId="41" priority="21" operator="greaterThan">
      <formula>75</formula>
    </cfRule>
  </conditionalFormatting>
  <conditionalFormatting sqref="C72">
    <cfRule type="cellIs" dxfId="33" priority="16" operator="lessThan">
      <formula>0.75</formula>
    </cfRule>
    <cfRule type="cellIs" dxfId="34" priority="17" operator="greaterThan">
      <formula>0.75</formula>
    </cfRule>
    <cfRule type="cellIs" dxfId="35" priority="18" operator="greaterThan">
      <formula>75</formula>
    </cfRule>
  </conditionalFormatting>
  <conditionalFormatting sqref="D72">
    <cfRule type="cellIs" dxfId="27" priority="13" operator="lessThan">
      <formula>0.75</formula>
    </cfRule>
    <cfRule type="cellIs" dxfId="28" priority="14" operator="greaterThan">
      <formula>0.75</formula>
    </cfRule>
    <cfRule type="cellIs" dxfId="29" priority="15" operator="greaterThan">
      <formula>75</formula>
    </cfRule>
  </conditionalFormatting>
  <conditionalFormatting sqref="E72">
    <cfRule type="cellIs" dxfId="21" priority="10" operator="lessThan">
      <formula>0.75</formula>
    </cfRule>
    <cfRule type="cellIs" dxfId="22" priority="11" operator="greaterThan">
      <formula>0.75</formula>
    </cfRule>
    <cfRule type="cellIs" dxfId="23" priority="12" operator="greaterThan">
      <formula>75</formula>
    </cfRule>
  </conditionalFormatting>
  <conditionalFormatting sqref="F72">
    <cfRule type="cellIs" dxfId="15" priority="7" operator="lessThan">
      <formula>0.75</formula>
    </cfRule>
    <cfRule type="cellIs" dxfId="16" priority="8" operator="greaterThan">
      <formula>0.75</formula>
    </cfRule>
    <cfRule type="cellIs" dxfId="17" priority="9" operator="greaterThan">
      <formula>75</formula>
    </cfRule>
  </conditionalFormatting>
  <conditionalFormatting sqref="G72">
    <cfRule type="cellIs" dxfId="9" priority="4" operator="lessThan">
      <formula>0.75</formula>
    </cfRule>
    <cfRule type="cellIs" dxfId="10" priority="5" operator="greaterThan">
      <formula>0.75</formula>
    </cfRule>
    <cfRule type="cellIs" dxfId="11" priority="6" operator="greaterThan">
      <formula>75</formula>
    </cfRule>
  </conditionalFormatting>
  <conditionalFormatting sqref="H72">
    <cfRule type="cellIs" dxfId="3" priority="1" operator="lessThan">
      <formula>0.75</formula>
    </cfRule>
    <cfRule type="cellIs" dxfId="4" priority="2" operator="greaterThan">
      <formula>0.75</formula>
    </cfRule>
    <cfRule type="cellIs" dxfId="5" priority="3" operator="greaterThan">
      <formula>75</formula>
    </cfRule>
  </conditionalFormatting>
  <dataValidations count="2">
    <dataValidation type="list" allowBlank="1" showInputMessage="1" showErrorMessage="1" sqref="L2">
      <formula1>"90%, 95%, 99%"</formula1>
    </dataValidation>
    <dataValidation type="list" allowBlank="1" showInputMessage="1" showErrorMessage="1" sqref="L1">
      <formula1>"1,2"</formula1>
    </dataValidation>
  </dataValidations>
  <pageMargins left="0.7" right="0.7" top="0.75" bottom="0.75" header="0.3" footer="0.3"/>
  <pageSetup paperSize="9" fitToWidth="0" orientation="portrait" r:id="rId1"/>
  <extLst>
    <ext uri="smNativeData">
      <pm:sheetPrefs xmlns:pm="smNativeData" day="153788234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8"/>
  <sheetViews>
    <sheetView workbookViewId="0">
      <selection activeCell="C2" sqref="C2:O2"/>
    </sheetView>
  </sheetViews>
  <sheetFormatPr defaultRowHeight="15" x14ac:dyDescent="0.25"/>
  <cols>
    <col min="2" max="2" width="10.7109375" customWidth="1"/>
  </cols>
  <sheetData>
    <row r="2" spans="2:15" x14ac:dyDescent="0.25">
      <c r="B2" s="42" t="s">
        <v>39</v>
      </c>
      <c r="C2" s="48">
        <f>Results!B1</f>
        <v>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5" spans="2:15" x14ac:dyDescent="0.25">
      <c r="B5" s="47" t="s">
        <v>38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2:15" x14ac:dyDescent="0.25"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2:15" x14ac:dyDescent="0.25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2:15" x14ac:dyDescent="0.25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2:15" x14ac:dyDescent="0.25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2:15" x14ac:dyDescent="0.25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spans="2:15" x14ac:dyDescent="0.25"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2:15" x14ac:dyDescent="0.25"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2:15" x14ac:dyDescent="0.25"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</row>
    <row r="14" spans="2:15" x14ac:dyDescent="0.25"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2:15" x14ac:dyDescent="0.25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2:15" x14ac:dyDescent="0.25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2:15" x14ac:dyDescent="0.25"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</row>
    <row r="18" spans="2:15" x14ac:dyDescent="0.25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2:15" x14ac:dyDescent="0.25"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2:15" x14ac:dyDescent="0.25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</row>
    <row r="21" spans="2:15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spans="2:15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  <row r="23" spans="2:15" x14ac:dyDescent="0.25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2:15" x14ac:dyDescent="0.25"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2:15" x14ac:dyDescent="0.25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2:15" x14ac:dyDescent="0.25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</row>
    <row r="27" spans="2:15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2:15" x14ac:dyDescent="0.25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</row>
    <row r="29" spans="2:15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2:15" x14ac:dyDescent="0.25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</row>
    <row r="31" spans="2:15" x14ac:dyDescent="0.25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</row>
    <row r="32" spans="2:15" x14ac:dyDescent="0.25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</row>
    <row r="33" spans="2:15" x14ac:dyDescent="0.25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2:15" x14ac:dyDescent="0.25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2:15" x14ac:dyDescent="0.25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2:15" x14ac:dyDescent="0.25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2:15" x14ac:dyDescent="0.25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2:15" x14ac:dyDescent="0.25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</sheetData>
  <mergeCells count="2">
    <mergeCell ref="B5:O38"/>
    <mergeCell ref="C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Hypothesis &amp; Prioritisation</vt:lpstr>
      <vt:lpstr>Preview</vt:lpstr>
      <vt:lpstr>Results</vt:lpstr>
      <vt:lpstr>Conclusion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NRS Digital</dc:creator>
  <cp:keywords/>
  <dc:description/>
  <cp:lastModifiedBy>Farhan Hussain</cp:lastModifiedBy>
  <cp:revision>0</cp:revision>
  <cp:lastPrinted>2018-12-03T16:18:22Z</cp:lastPrinted>
  <dcterms:created xsi:type="dcterms:W3CDTF">2018-07-30T10:37:28Z</dcterms:created>
  <dcterms:modified xsi:type="dcterms:W3CDTF">2019-12-09T13:27:32Z</dcterms:modified>
</cp:coreProperties>
</file>